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ables/table56.xml" ContentType="application/vnd.openxmlformats-officedocument.spreadsheetml.table+xml"/>
  <Override PartName="/xl/tables/table55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57.xml" ContentType="application/vnd.openxmlformats-officedocument.spreadsheetml.table+xml"/>
  <Override PartName="/xl/tables/table60.xml" ContentType="application/vnd.openxmlformats-officedocument.spreadsheetml.table+xml"/>
  <Override PartName="/xl/tables/table54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6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tables/table66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50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2.xml" ContentType="application/vnd.openxmlformats-officedocument.spreadsheetml.table+xml"/>
  <Override PartName="/xl/tables/table21.xml" ContentType="application/vnd.openxmlformats-officedocument.spreadsheetml.table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11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44.xml" ContentType="application/vnd.openxmlformats-officedocument.spreadsheetml.table+xml"/>
  <Override PartName="/xl/tables/table43.xml" ContentType="application/vnd.openxmlformats-officedocument.spreadsheetml.table+xml"/>
  <Override PartName="/xl/tables/table42.xml" ContentType="application/vnd.openxmlformats-officedocument.spreadsheetml.table+xml"/>
  <Override PartName="/xl/tables/table41.xml" ContentType="application/vnd.openxmlformats-officedocument.spreadsheetml.table+xml"/>
  <Override PartName="/xl/tables/table45.xml" ContentType="application/vnd.openxmlformats-officedocument.spreadsheetml.table+xml"/>
  <Override PartName="/xl/tables/table49.xml" ContentType="application/vnd.openxmlformats-officedocument.spreadsheetml.table+xml"/>
  <Override PartName="/xl/tables/table48.xml" ContentType="application/vnd.openxmlformats-officedocument.spreadsheetml.table+xml"/>
  <Override PartName="/xl/tables/table47.xml" ContentType="application/vnd.openxmlformats-officedocument.spreadsheetml.table+xml"/>
  <Override PartName="/xl/tables/table46.xml" ContentType="application/vnd.openxmlformats-officedocument.spreadsheetml.table+xml"/>
  <Override PartName="/xl/tables/table40.xml" ContentType="application/vnd.openxmlformats-officedocument.spreadsheetml.table+xml"/>
  <Override PartName="/xl/tables/table39.xml" ContentType="application/vnd.openxmlformats-officedocument.spreadsheetml.table+xml"/>
  <Override PartName="/xl/tables/table32.xml" ContentType="application/vnd.openxmlformats-officedocument.spreadsheetml.table+xml"/>
  <Override PartName="/xl/tables/table31.xml" ContentType="application/vnd.openxmlformats-officedocument.spreadsheetml.table+xml"/>
  <Override PartName="/xl/tables/table30.xml" ContentType="application/vnd.openxmlformats-officedocument.spreadsheetml.table+xml"/>
  <Override PartName="/xl/tables/table29.xml" ContentType="application/vnd.openxmlformats-officedocument.spreadsheetml.table+xml"/>
  <Override PartName="/xl/tables/table28.xml" ContentType="application/vnd.openxmlformats-officedocument.spreadsheetml.table+xml"/>
  <Override PartName="/xl/tables/table27.xml" ContentType="application/vnd.openxmlformats-officedocument.spreadsheetml.table+xml"/>
  <Override PartName="/xl/tables/table26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8.xml" ContentType="application/vnd.openxmlformats-officedocument.spreadsheetml.table+xml"/>
  <Override PartName="/xl/tables/table37.xml" ContentType="application/vnd.openxmlformats-officedocument.spreadsheetml.table+xml"/>
  <Override PartName="/xl/tables/table36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990" tabRatio="763"/>
  </bookViews>
  <sheets>
    <sheet name="Sec. I. Cuadro 1" sheetId="172" r:id="rId1"/>
    <sheet name="Sec. I. Cuadro 2" sheetId="5" r:id="rId2"/>
    <sheet name="Sec. I. Cuadro 3" sheetId="6" r:id="rId3"/>
    <sheet name="Sec. I. Cuadro 4" sheetId="7" r:id="rId4"/>
    <sheet name="Sec. I. Cuadro 5" sheetId="173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74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75" r:id="rId33"/>
    <sheet name="Sec. I. Cuadro 17.2.1" sheetId="176" r:id="rId34"/>
    <sheet name="Sec. I. Cuadro 17.2.2" sheetId="177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externalReferences>
    <externalReference r:id="rId49"/>
  </externalReferences>
  <definedNames>
    <definedName name="adfgst" localSheetId="20">#REF!</definedName>
    <definedName name="adfgst">#REF!</definedName>
    <definedName name="afsda" localSheetId="20">#REF!</definedName>
    <definedName name="afsda">#REF!</definedName>
    <definedName name="_xlnm.Print_Area" localSheetId="0">'Sec. I. Cuadro 1'!$A$1:$K$21</definedName>
    <definedName name="_xlnm.Print_Area" localSheetId="17">'Sec. I. Cuadro 10'!$A$1:$E$20</definedName>
    <definedName name="_xlnm.Print_Area" localSheetId="18">'Sec. I. Cuadro 11.1'!$A$1:$O$21</definedName>
    <definedName name="_xlnm.Print_Area" localSheetId="19">'Sec. I. Cuadro 11.2'!$A$1:$E$21</definedName>
    <definedName name="_xlnm.Print_Area" localSheetId="20">'Sec. I. Cuadro 12'!$A$1:$D$120</definedName>
    <definedName name="_xlnm.Print_Area" localSheetId="21">'Sec. I. Cuadro 13'!$A$1:$E$20</definedName>
    <definedName name="_xlnm.Print_Area" localSheetId="22">'Sec. I. Cuadro 14'!$A$1:$D$16</definedName>
    <definedName name="_xlnm.Print_Area" localSheetId="23">'Sec. I. Cuadro 15'!$A$1:$E$17</definedName>
    <definedName name="_xlnm.Print_Area" localSheetId="24">'Sec. I. Cuadro 16.0'!$A$1:$P$22</definedName>
    <definedName name="_xlnm.Print_Area" localSheetId="25">'Sec. I. Cuadro 16.1'!$A$1:$M$22</definedName>
    <definedName name="_xlnm.Print_Area" localSheetId="26">'Sec. I. Cuadro 16.1.1'!$A$1:$E$22</definedName>
    <definedName name="_xlnm.Print_Area" localSheetId="27">'Sec. I. Cuadro 16.1.2'!$A$1:$M$22</definedName>
    <definedName name="_xlnm.Print_Area" localSheetId="29">'Sec. I. Cuadro 16.2.1'!$A$1:$D$22</definedName>
    <definedName name="_xlnm.Print_Area" localSheetId="30">'Sec. I. Cuadro 16.2.2'!$A$1:$K$22</definedName>
    <definedName name="_xlnm.Print_Area" localSheetId="31">'Sec. I. Cuadro 17.1'!$A$1:$G$25</definedName>
    <definedName name="_xlnm.Print_Area" localSheetId="32">'Sec. I. Cuadro 17.2'!$A$1:$AR$26</definedName>
    <definedName name="_xlnm.Print_Area" localSheetId="33">'Sec. I. Cuadro 17.2.1'!$A$1:$U$25</definedName>
    <definedName name="_xlnm.Print_Area" localSheetId="34">'Sec. I. Cuadro 17.2.2'!$A$1:$H$20,'Sec. I. Cuadro 17.2.2'!$I$1:$M$20,'Sec. I. Cuadro 17.2.2'!$N$1:$R$20,'Sec. I. Cuadro 17.2.2'!$S$1:$X$20,'Sec. I. Cuadro 17.2.2'!$Y$1:$AC$20,'Sec. I. Cuadro 17.2.2'!$AD$1:$AH$20</definedName>
    <definedName name="_xlnm.Print_Area" localSheetId="35">'Sec. I. Cuadro 18'!$A$1:$I$25</definedName>
    <definedName name="_xlnm.Print_Area" localSheetId="36">'Sec. I. Cuadro 19.1'!$A$1:$D$23</definedName>
    <definedName name="_xlnm.Print_Area" localSheetId="37">'Sec. I. Cuadro 19.2'!$A$1:$B$27</definedName>
    <definedName name="_xlnm.Print_Area" localSheetId="1">'Sec. I. Cuadro 2'!$A$1:$M$21</definedName>
    <definedName name="_xlnm.Print_Area" localSheetId="38">'Sec. I. Cuadro 20'!$A$1:$E$13</definedName>
    <definedName name="_xlnm.Print_Area" localSheetId="39">'Sec. I. Cuadro 21'!$A$1:$B$15</definedName>
    <definedName name="_xlnm.Print_Area" localSheetId="40">'Sec. I. Cuadro 22'!$A$1:$C$22</definedName>
    <definedName name="_xlnm.Print_Area" localSheetId="2">'Sec. I. Cuadro 3'!$A$1:$I$22</definedName>
    <definedName name="_xlnm.Print_Area" localSheetId="3">'Sec. I. Cuadro 4'!$A$1:$B$21</definedName>
    <definedName name="_xlnm.Print_Area" localSheetId="4">'Sec. I. Cuadro 5'!$A$1:$E$21</definedName>
    <definedName name="_xlnm.Print_Area" localSheetId="5">'Sec. I. Cuadro 6'!$A$1:$C$23</definedName>
    <definedName name="_xlnm.Print_Area" localSheetId="6">'Sec. I. Cuadro 7.1'!$A$1:$C$24</definedName>
    <definedName name="_xlnm.Print_Area" localSheetId="7">'Sec. I. Cuadro 7.2'!$A$1:$C$24</definedName>
    <definedName name="_xlnm.Print_Area" localSheetId="8">'Sec. I. Cuadro 7.3'!$A$1:$C$24</definedName>
    <definedName name="_xlnm.Print_Area" localSheetId="9">'Sec. I. Cuadro 7.4'!$A$1:$C$24</definedName>
    <definedName name="_xlnm.Print_Area" localSheetId="10">'Sec. I. Cuadro 7.5'!$A$1:$C$26</definedName>
    <definedName name="_xlnm.Print_Area" localSheetId="11">'Sec. I. Cuadro 7.6'!$A$1:$C$25</definedName>
    <definedName name="_xlnm.Print_Area" localSheetId="12">'Sec. I. Cuadro 8.1'!$A$1:$B$8</definedName>
    <definedName name="_xlnm.Print_Area" localSheetId="13">'Sec. I. Cuadro 8.2'!$A$1:$L$24</definedName>
    <definedName name="_xlnm.Print_Area" localSheetId="14">'Sec. I. Cuadro 8.3'!$A$1:$D$28</definedName>
    <definedName name="_xlnm.Print_Area" localSheetId="15">'Sec. I. Cuadro 8.4'!$A$1:$E$24</definedName>
    <definedName name="_xlnm.Print_Area" localSheetId="16">'Sec. I. Cuadro 9'!$A$1:$F$20</definedName>
    <definedName name="_xlnm.Print_Area" localSheetId="41">'Sec. II. Cuadro 1'!$A$1:$E$31</definedName>
    <definedName name="_xlnm.Print_Area" localSheetId="42">'Sec. II. Cuadro 2'!$A$1:$B$8</definedName>
    <definedName name="_xlnm.Print_Area" localSheetId="43">'Sec. II. Cuadro 3'!$A$1:$B$30</definedName>
    <definedName name="_xlnm.Print_Area" localSheetId="44">'Sec. II. Cuadro 4'!$A$1:$B$32</definedName>
    <definedName name="_xlnm.Print_Area" localSheetId="45">'Sec. II. Cuadro 5'!$A$1:$B$29</definedName>
    <definedName name="_xlnm.Print_Area" localSheetId="46">'Sec. II. Cuadro 6'!$A$1:$C$11</definedName>
    <definedName name="_xlnm.Print_Area" localSheetId="47">'Sec. II. Cuadro 7'!$A$1:$D$7</definedName>
    <definedName name="bngvjf" localSheetId="20">#REF!</definedName>
    <definedName name="bngvjf">#REF!</definedName>
    <definedName name="borrar" localSheetId="0">#REF!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 localSheetId="4">#REF!</definedName>
    <definedName name="borrar">#REF!</definedName>
    <definedName name="concatenar">'[1]Cuadro 2'!$A$23</definedName>
    <definedName name="dd" localSheetId="0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 localSheetId="4">#REF!</definedName>
    <definedName name="dd">#REF!</definedName>
    <definedName name="dddd" localSheetId="0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 localSheetId="4">#REF!</definedName>
    <definedName name="dddd">#REF!</definedName>
    <definedName name="DEP_AGE_capital_miles" localSheetId="0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 localSheetId="4">#REF!</definedName>
    <definedName name="DEP_AGE_capital_miles">#REF!</definedName>
    <definedName name="dfsadf">#REF!</definedName>
    <definedName name="dfstwetwe">#REF!</definedName>
    <definedName name="dsdf">#REF!</definedName>
    <definedName name="ekwñtj´wertjkñwl">#REF!</definedName>
    <definedName name="eryery">#REF!</definedName>
    <definedName name="eryeyer">#REF!</definedName>
    <definedName name="etrwtw">#REF!</definedName>
    <definedName name="eyee">#REF!</definedName>
    <definedName name="eyetye">#REF!</definedName>
    <definedName name="fgfd">#REF!</definedName>
    <definedName name="fgfs">#REF!</definedName>
    <definedName name="gfgs">#REF!</definedName>
    <definedName name="ghfdhdfh">#REF!</definedName>
    <definedName name="ghkghk">#REF!</definedName>
    <definedName name="ghkghkg">#REF!</definedName>
    <definedName name="ghkghkhg">#REF!</definedName>
    <definedName name="gkgk">#REF!</definedName>
    <definedName name="gkgkg">#REF!</definedName>
    <definedName name="gkhjkgk">#REF!</definedName>
    <definedName name="guiytir">#REF!</definedName>
    <definedName name="hgkgkgh">#REF!</definedName>
    <definedName name="hjkhgk">#REF!</definedName>
    <definedName name="hjkhuiu">#REF!</definedName>
    <definedName name="hkgkhgk">#REF!</definedName>
    <definedName name="htdytt">#REF!</definedName>
    <definedName name="iuoiuoy">#REF!</definedName>
    <definedName name="jhkjlkkj">#REF!</definedName>
    <definedName name="jj">#REF!</definedName>
    <definedName name="jklhlkhjlh">#REF!</definedName>
    <definedName name="jlhiop">#REF!</definedName>
    <definedName name="juyi">#REF!</definedName>
    <definedName name="klgl">#REF!</definedName>
    <definedName name="kljñkjl">#REF!</definedName>
    <definedName name="klñjklñ">#REF!</definedName>
    <definedName name="klñkljñl">#REF!</definedName>
    <definedName name="lfin96a" localSheetId="0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 localSheetId="4">#REF!</definedName>
    <definedName name="lfin96a">#REF!</definedName>
    <definedName name="LIB95A.1" localSheetId="0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 localSheetId="4">#REF!</definedName>
    <definedName name="LIB95A.1">#REF!</definedName>
    <definedName name="LIB95A.10" localSheetId="0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 localSheetId="4">#REF!</definedName>
    <definedName name="LIB95A.10">#REF!</definedName>
    <definedName name="LIB95A.11" localSheetId="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 localSheetId="4">#REF!</definedName>
    <definedName name="LIB95A.11">#REF!</definedName>
    <definedName name="LIB95A.12" localSheetId="0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 localSheetId="4">#REF!</definedName>
    <definedName name="LIB95A.12">#REF!</definedName>
    <definedName name="LIB95A.13" localSheetId="0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 localSheetId="4">#REF!</definedName>
    <definedName name="LIB95A.13">#REF!</definedName>
    <definedName name="LIB95A.14" localSheetId="0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 localSheetId="4">#REF!</definedName>
    <definedName name="LIB95A.14">#REF!</definedName>
    <definedName name="LIB95A.15" localSheetId="0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 localSheetId="4">#REF!</definedName>
    <definedName name="LIB95A.15">#REF!</definedName>
    <definedName name="LIB95A.16" localSheetId="0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 localSheetId="4">#REF!</definedName>
    <definedName name="LIB95A.16">#REF!</definedName>
    <definedName name="LIB95A.17" localSheetId="0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 localSheetId="4">#REF!</definedName>
    <definedName name="LIB95A.17">#REF!</definedName>
    <definedName name="LIB95A.18" localSheetId="0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 localSheetId="4">#REF!</definedName>
    <definedName name="LIB95A.18">#REF!</definedName>
    <definedName name="LIB95A.19" localSheetId="0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 localSheetId="4">#REF!</definedName>
    <definedName name="LIB95A.19">#REF!</definedName>
    <definedName name="LIB95A.2" localSheetId="0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 localSheetId="4">#REF!</definedName>
    <definedName name="LIB95A.2">#REF!</definedName>
    <definedName name="LIB95A.20" localSheetId="0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 localSheetId="4">#REF!</definedName>
    <definedName name="LIB95A.20">#REF!</definedName>
    <definedName name="LIB95A.22" localSheetId="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 localSheetId="4">#REF!</definedName>
    <definedName name="LIB95A.22">#REF!</definedName>
    <definedName name="LIB95A.23" localSheetId="0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 localSheetId="4">#REF!</definedName>
    <definedName name="LIB95A.23">#REF!</definedName>
    <definedName name="LIB95A.24" localSheetId="0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 localSheetId="4">#REF!</definedName>
    <definedName name="LIB95A.24">#REF!</definedName>
    <definedName name="LIB95A.25" localSheetId="0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 localSheetId="4">#REF!</definedName>
    <definedName name="LIB95A.25">#REF!</definedName>
    <definedName name="LIB95A.26" localSheetId="0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 localSheetId="4">#REF!</definedName>
    <definedName name="LIB95A.26">#REF!</definedName>
    <definedName name="LIB95A.27" localSheetId="0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 localSheetId="4">#REF!</definedName>
    <definedName name="LIB95A.27">#REF!</definedName>
    <definedName name="LIB95A.28" localSheetId="0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 localSheetId="4">#REF!</definedName>
    <definedName name="LIB95A.28">#REF!</definedName>
    <definedName name="LIB95A.29" localSheetId="0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 localSheetId="4">#REF!</definedName>
    <definedName name="LIB95A.29">#REF!</definedName>
    <definedName name="LIB95A.3" localSheetId="0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 localSheetId="4">#REF!</definedName>
    <definedName name="LIB95A.3">#REF!</definedName>
    <definedName name="LIB95A.4" localSheetId="0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 localSheetId="4">#REF!</definedName>
    <definedName name="LIB95A.4">#REF!</definedName>
    <definedName name="LIB95A.5" localSheetId="0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 localSheetId="4">#REF!</definedName>
    <definedName name="LIB95A.5">#REF!</definedName>
    <definedName name="LIB95A.6" localSheetId="0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 localSheetId="4">#REF!</definedName>
    <definedName name="LIB95A.6">#REF!</definedName>
    <definedName name="LIB95A.7" localSheetId="0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 localSheetId="4">#REF!</definedName>
    <definedName name="LIB95A.7">#REF!</definedName>
    <definedName name="LIB95A.8" localSheetId="0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 localSheetId="4">#REF!</definedName>
    <definedName name="LIB95A.8">#REF!</definedName>
    <definedName name="LIB95A.9" localSheetId="0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 localSheetId="4">#REF!</definedName>
    <definedName name="LIB95A.9">#REF!</definedName>
    <definedName name="PROG_AGE_en_miles" localSheetId="0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 localSheetId="4">#REF!</definedName>
    <definedName name="PROG_AGE_en_miles">#REF!</definedName>
    <definedName name="qq4q23">#REF!</definedName>
    <definedName name="reterw">#REF!</definedName>
    <definedName name="retr">#REF!</definedName>
    <definedName name="reyeyre">#REF!</definedName>
    <definedName name="rqrq">#REF!</definedName>
    <definedName name="rtey">#REF!</definedName>
    <definedName name="rteye">#REF!</definedName>
    <definedName name="rtwe64">#REF!</definedName>
    <definedName name="sdfgdsgrt">#REF!</definedName>
    <definedName name="sdqklrñwher">#REF!</definedName>
    <definedName name="Seccion_32__conv" localSheetId="0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 localSheetId="4">#REF!</definedName>
    <definedName name="Seccion_32__conv">#REF!</definedName>
    <definedName name="sgdsg">#REF!</definedName>
    <definedName name="sgstr">#REF!</definedName>
    <definedName name="sssss" localSheetId="0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 localSheetId="4">#REF!</definedName>
    <definedName name="sssss">#REF!</definedName>
    <definedName name="sssssss" localSheetId="0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 localSheetId="4">#REF!</definedName>
    <definedName name="sssssss">#REF!</definedName>
    <definedName name="SUBV95.1" localSheetId="0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 localSheetId="4">#REF!</definedName>
    <definedName name="SUBV95.1">#REF!</definedName>
    <definedName name="SUBV95.10" localSheetId="0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 localSheetId="4">#REF!</definedName>
    <definedName name="SUBV95.10">#REF!</definedName>
    <definedName name="SUBV95.11" localSheetId="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 localSheetId="4">#REF!</definedName>
    <definedName name="SUBV95.11">#REF!</definedName>
    <definedName name="SUBV95.2" localSheetId="0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 localSheetId="4">#REF!</definedName>
    <definedName name="SUBV95.2">#REF!</definedName>
    <definedName name="SUBV95.3" localSheetId="0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 localSheetId="4">#REF!</definedName>
    <definedName name="SUBV95.3">#REF!</definedName>
    <definedName name="SUBV95.4" localSheetId="0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 localSheetId="4">#REF!</definedName>
    <definedName name="SUBV95.4">#REF!</definedName>
    <definedName name="SUBV95.5" localSheetId="0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 localSheetId="4">#REF!</definedName>
    <definedName name="SUBV95.5">#REF!</definedName>
    <definedName name="SUBV95.6" localSheetId="0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 localSheetId="4">#REF!</definedName>
    <definedName name="SUBV95.6">#REF!</definedName>
    <definedName name="SUBV95.7" localSheetId="0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 localSheetId="4">#REF!</definedName>
    <definedName name="SUBV95.7">#REF!</definedName>
    <definedName name="SUBV95.8" localSheetId="0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 localSheetId="4">#REF!</definedName>
    <definedName name="SUBV95.8">#REF!</definedName>
    <definedName name="SUBV95.9" localSheetId="0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 localSheetId="4">#REF!</definedName>
    <definedName name="SUBV95.9">#REF!</definedName>
    <definedName name="_xlnm.Print_Titles" localSheetId="32">'Sec. I. Cuadro 17.2'!$A:$A</definedName>
    <definedName name="_xlnm.Print_Titles" localSheetId="34">'Sec. I. Cuadro 17.2.2'!$A:$A</definedName>
    <definedName name="treytey" localSheetId="20">#REF!</definedName>
    <definedName name="treytey">#REF!</definedName>
    <definedName name="treyyt" localSheetId="20">#REF!</definedName>
    <definedName name="treyyt">#REF!</definedName>
    <definedName name="trrry" localSheetId="20">#REF!</definedName>
    <definedName name="trrry">#REF!</definedName>
    <definedName name="trwtwe">#REF!</definedName>
    <definedName name="tutyjyri">#REF!</definedName>
    <definedName name="tytryt">#REF!</definedName>
    <definedName name="tyury">#REF!</definedName>
    <definedName name="uyiutyi">#REF!</definedName>
    <definedName name="vbxfb">#REF!</definedName>
    <definedName name="wtwtr">#REF!</definedName>
    <definedName name="yityityu">#REF!</definedName>
    <definedName name="ytrutr">#REF!</definedName>
    <definedName name="yuiriry">#REF!</definedName>
    <definedName name="yuiryiyu">#REF!</definedName>
    <definedName name="yuityu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71" l="1"/>
  <c r="B7" i="171"/>
  <c r="D6" i="171"/>
  <c r="D7" i="171" s="1"/>
  <c r="D5" i="171"/>
  <c r="C8" i="170"/>
  <c r="C11" i="170" s="1"/>
  <c r="B8" i="170"/>
  <c r="B11" i="170" s="1"/>
  <c r="B22" i="169"/>
  <c r="B31" i="168"/>
  <c r="B27" i="168"/>
  <c r="B13" i="168"/>
  <c r="B32" i="168" s="1"/>
  <c r="B22" i="167"/>
  <c r="B21" i="167"/>
  <c r="B18" i="167"/>
  <c r="B9" i="167"/>
  <c r="B8" i="166"/>
  <c r="C31" i="164"/>
  <c r="D30" i="164"/>
  <c r="C30" i="164"/>
  <c r="B30" i="164"/>
  <c r="E29" i="164"/>
  <c r="E28" i="164"/>
  <c r="E30" i="164" s="1"/>
  <c r="D27" i="164"/>
  <c r="D31" i="164" s="1"/>
  <c r="C27" i="164"/>
  <c r="B27" i="164"/>
  <c r="E26" i="164"/>
  <c r="E25" i="164"/>
  <c r="E24" i="164"/>
  <c r="E23" i="164"/>
  <c r="E22" i="164"/>
  <c r="E21" i="164"/>
  <c r="E20" i="164"/>
  <c r="E19" i="164"/>
  <c r="E18" i="164"/>
  <c r="E17" i="164"/>
  <c r="E16" i="164"/>
  <c r="E15" i="164"/>
  <c r="E14" i="164"/>
  <c r="E13" i="164"/>
  <c r="E27" i="164" s="1"/>
  <c r="D12" i="164"/>
  <c r="C12" i="164"/>
  <c r="B12" i="164"/>
  <c r="B31" i="164" s="1"/>
  <c r="E11" i="164"/>
  <c r="E10" i="164"/>
  <c r="E9" i="164"/>
  <c r="E8" i="164"/>
  <c r="E7" i="164"/>
  <c r="E6" i="164"/>
  <c r="E5" i="164"/>
  <c r="E12" i="164" s="1"/>
  <c r="E31" i="164" s="1"/>
  <c r="C17" i="105"/>
  <c r="C13" i="105"/>
  <c r="B13" i="105"/>
  <c r="C8" i="105"/>
  <c r="B8" i="105"/>
  <c r="B17" i="105" s="1"/>
  <c r="B11" i="147"/>
  <c r="B9" i="147"/>
  <c r="C12" i="35"/>
  <c r="B12" i="35"/>
  <c r="D11" i="35"/>
  <c r="D10" i="35"/>
  <c r="D9" i="35"/>
  <c r="D8" i="35"/>
  <c r="D7" i="35"/>
  <c r="D6" i="35"/>
  <c r="D5" i="35"/>
  <c r="D12" i="35" s="1"/>
  <c r="B20" i="143"/>
  <c r="C20" i="142"/>
  <c r="B20" i="142"/>
  <c r="D19" i="142"/>
  <c r="D18" i="142"/>
  <c r="D17" i="142"/>
  <c r="D16" i="142"/>
  <c r="D15" i="142"/>
  <c r="D14" i="142"/>
  <c r="D13" i="142"/>
  <c r="D12" i="142"/>
  <c r="D11" i="142"/>
  <c r="D10" i="142"/>
  <c r="D9" i="142"/>
  <c r="D8" i="142"/>
  <c r="D7" i="142"/>
  <c r="D6" i="142"/>
  <c r="D5" i="142"/>
  <c r="D20" i="142" s="1"/>
  <c r="H20" i="34"/>
  <c r="G20" i="34"/>
  <c r="F20" i="34"/>
  <c r="E20" i="34"/>
  <c r="D20" i="34"/>
  <c r="C20" i="34"/>
  <c r="B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20" i="34" s="1"/>
  <c r="I5" i="34"/>
  <c r="AG20" i="177"/>
  <c r="AE20" i="177"/>
  <c r="AD20" i="177"/>
  <c r="AC20" i="177"/>
  <c r="AA20" i="177"/>
  <c r="Z20" i="177"/>
  <c r="Y20" i="177"/>
  <c r="W20" i="177"/>
  <c r="V20" i="177"/>
  <c r="U20" i="177"/>
  <c r="T20" i="177"/>
  <c r="S20" i="177"/>
  <c r="Q20" i="177"/>
  <c r="P20" i="177"/>
  <c r="O20" i="177"/>
  <c r="N20" i="177"/>
  <c r="M20" i="177"/>
  <c r="K20" i="177"/>
  <c r="J20" i="177"/>
  <c r="I20" i="177"/>
  <c r="G20" i="177"/>
  <c r="F20" i="177"/>
  <c r="E20" i="177"/>
  <c r="D20" i="177"/>
  <c r="C20" i="177"/>
  <c r="B20" i="177"/>
  <c r="AF19" i="177"/>
  <c r="AB19" i="177"/>
  <c r="X19" i="177"/>
  <c r="R19" i="177"/>
  <c r="L19" i="177"/>
  <c r="H19" i="177"/>
  <c r="AF18" i="177"/>
  <c r="AB18" i="177"/>
  <c r="X18" i="177"/>
  <c r="R18" i="177"/>
  <c r="L18" i="177"/>
  <c r="H18" i="177"/>
  <c r="AF17" i="177"/>
  <c r="AB17" i="177"/>
  <c r="X17" i="177"/>
  <c r="R17" i="177"/>
  <c r="L17" i="177"/>
  <c r="H17" i="177"/>
  <c r="AF16" i="177"/>
  <c r="AB16" i="177"/>
  <c r="X16" i="177"/>
  <c r="R16" i="177"/>
  <c r="L16" i="177"/>
  <c r="H16" i="177"/>
  <c r="AF15" i="177"/>
  <c r="AB15" i="177"/>
  <c r="X15" i="177"/>
  <c r="R15" i="177"/>
  <c r="L15" i="177"/>
  <c r="H15" i="177"/>
  <c r="AF14" i="177"/>
  <c r="AB14" i="177"/>
  <c r="X14" i="177"/>
  <c r="R14" i="177"/>
  <c r="L14" i="177"/>
  <c r="H14" i="177"/>
  <c r="AF13" i="177"/>
  <c r="AB13" i="177"/>
  <c r="X13" i="177"/>
  <c r="R13" i="177"/>
  <c r="L13" i="177"/>
  <c r="H13" i="177"/>
  <c r="AF12" i="177"/>
  <c r="AB12" i="177"/>
  <c r="X12" i="177"/>
  <c r="R12" i="177"/>
  <c r="L12" i="177"/>
  <c r="H12" i="177"/>
  <c r="AF11" i="177"/>
  <c r="AB11" i="177"/>
  <c r="X11" i="177"/>
  <c r="R11" i="177"/>
  <c r="L11" i="177"/>
  <c r="H11" i="177"/>
  <c r="AF10" i="177"/>
  <c r="AB10" i="177"/>
  <c r="X10" i="177"/>
  <c r="R10" i="177"/>
  <c r="L10" i="177"/>
  <c r="H10" i="177"/>
  <c r="AF9" i="177"/>
  <c r="AB9" i="177"/>
  <c r="X9" i="177"/>
  <c r="R9" i="177"/>
  <c r="L9" i="177"/>
  <c r="H9" i="177"/>
  <c r="AF8" i="177"/>
  <c r="AB8" i="177"/>
  <c r="X8" i="177"/>
  <c r="R8" i="177"/>
  <c r="L8" i="177"/>
  <c r="H8" i="177"/>
  <c r="AF7" i="177"/>
  <c r="AB7" i="177"/>
  <c r="X7" i="177"/>
  <c r="R7" i="177"/>
  <c r="L7" i="177"/>
  <c r="H7" i="177"/>
  <c r="AF6" i="177"/>
  <c r="AB6" i="177"/>
  <c r="X6" i="177"/>
  <c r="R6" i="177"/>
  <c r="L6" i="177"/>
  <c r="H6" i="177"/>
  <c r="AF5" i="177"/>
  <c r="AB5" i="177"/>
  <c r="X5" i="177"/>
  <c r="R5" i="177"/>
  <c r="L5" i="177"/>
  <c r="H5" i="177"/>
  <c r="S20" i="176"/>
  <c r="R20" i="176"/>
  <c r="Q20" i="176"/>
  <c r="O20" i="176"/>
  <c r="N20" i="176"/>
  <c r="M20" i="176"/>
  <c r="L20" i="176"/>
  <c r="J20" i="176"/>
  <c r="I20" i="176"/>
  <c r="H20" i="176"/>
  <c r="G20" i="176"/>
  <c r="E20" i="176"/>
  <c r="D20" i="176"/>
  <c r="C20" i="176"/>
  <c r="B20" i="176"/>
  <c r="T19" i="176"/>
  <c r="P19" i="176"/>
  <c r="K19" i="176"/>
  <c r="F19" i="176"/>
  <c r="T18" i="176"/>
  <c r="P18" i="176"/>
  <c r="K18" i="176"/>
  <c r="F18" i="176"/>
  <c r="T17" i="176"/>
  <c r="P17" i="176"/>
  <c r="K17" i="176"/>
  <c r="F17" i="176"/>
  <c r="T16" i="176"/>
  <c r="P16" i="176"/>
  <c r="K16" i="176"/>
  <c r="F16" i="176"/>
  <c r="T15" i="176"/>
  <c r="P15" i="176"/>
  <c r="K15" i="176"/>
  <c r="F15" i="176"/>
  <c r="T14" i="176"/>
  <c r="P14" i="176"/>
  <c r="K14" i="176"/>
  <c r="F14" i="176"/>
  <c r="T13" i="176"/>
  <c r="P13" i="176"/>
  <c r="K13" i="176"/>
  <c r="F13" i="176"/>
  <c r="T12" i="176"/>
  <c r="P12" i="176"/>
  <c r="K12" i="176"/>
  <c r="F12" i="176"/>
  <c r="T11" i="176"/>
  <c r="P11" i="176"/>
  <c r="K11" i="176"/>
  <c r="F11" i="176"/>
  <c r="T10" i="176"/>
  <c r="P10" i="176"/>
  <c r="K10" i="176"/>
  <c r="F10" i="176"/>
  <c r="T9" i="176"/>
  <c r="P9" i="176"/>
  <c r="K9" i="176"/>
  <c r="F9" i="176"/>
  <c r="T8" i="176"/>
  <c r="P8" i="176"/>
  <c r="K8" i="176"/>
  <c r="F8" i="176"/>
  <c r="T7" i="176"/>
  <c r="P7" i="176"/>
  <c r="K7" i="176"/>
  <c r="F7" i="176"/>
  <c r="T6" i="176"/>
  <c r="P6" i="176"/>
  <c r="K6" i="176"/>
  <c r="F6" i="176"/>
  <c r="T5" i="176"/>
  <c r="P5" i="176"/>
  <c r="K5" i="176"/>
  <c r="F5" i="176"/>
  <c r="I5" i="175"/>
  <c r="M5" i="175"/>
  <c r="P5" i="175"/>
  <c r="U5" i="175"/>
  <c r="Z5" i="175"/>
  <c r="AH5" i="175"/>
  <c r="AL5" i="175"/>
  <c r="AP5" i="175"/>
  <c r="I6" i="175"/>
  <c r="M6" i="175"/>
  <c r="P6" i="175"/>
  <c r="U6" i="175"/>
  <c r="Z6" i="175"/>
  <c r="AH6" i="175"/>
  <c r="AL6" i="175"/>
  <c r="AP6" i="175"/>
  <c r="I7" i="175"/>
  <c r="M7" i="175"/>
  <c r="P7" i="175"/>
  <c r="U7" i="175"/>
  <c r="Z7" i="175"/>
  <c r="AH7" i="175"/>
  <c r="AL7" i="175"/>
  <c r="AP7" i="175"/>
  <c r="I8" i="175"/>
  <c r="M8" i="175"/>
  <c r="P8" i="175"/>
  <c r="U8" i="175"/>
  <c r="Z8" i="175"/>
  <c r="AH8" i="175"/>
  <c r="AL8" i="175"/>
  <c r="AP8" i="175"/>
  <c r="I9" i="175"/>
  <c r="M9" i="175"/>
  <c r="P9" i="175"/>
  <c r="U9" i="175"/>
  <c r="Z9" i="175"/>
  <c r="AH9" i="175"/>
  <c r="AL9" i="175"/>
  <c r="AP9" i="175"/>
  <c r="I10" i="175"/>
  <c r="M10" i="175"/>
  <c r="P10" i="175"/>
  <c r="U10" i="175"/>
  <c r="Z10" i="175"/>
  <c r="AH10" i="175"/>
  <c r="AL10" i="175"/>
  <c r="AP10" i="175"/>
  <c r="I11" i="175"/>
  <c r="M11" i="175"/>
  <c r="P11" i="175"/>
  <c r="U11" i="175"/>
  <c r="Z11" i="175"/>
  <c r="AH11" i="175"/>
  <c r="AL11" i="175"/>
  <c r="AP11" i="175"/>
  <c r="I12" i="175"/>
  <c r="M12" i="175"/>
  <c r="P12" i="175"/>
  <c r="U12" i="175"/>
  <c r="Z12" i="175"/>
  <c r="AH12" i="175"/>
  <c r="AL12" i="175"/>
  <c r="AP12" i="175"/>
  <c r="I13" i="175"/>
  <c r="M13" i="175"/>
  <c r="P13" i="175"/>
  <c r="U13" i="175"/>
  <c r="Z13" i="175"/>
  <c r="AH13" i="175"/>
  <c r="AL13" i="175"/>
  <c r="AP13" i="175"/>
  <c r="I14" i="175"/>
  <c r="M14" i="175"/>
  <c r="P14" i="175"/>
  <c r="U14" i="175"/>
  <c r="Z14" i="175"/>
  <c r="AH14" i="175"/>
  <c r="AL14" i="175"/>
  <c r="AP14" i="175"/>
  <c r="I15" i="175"/>
  <c r="M15" i="175"/>
  <c r="P15" i="175"/>
  <c r="U15" i="175"/>
  <c r="Z15" i="175"/>
  <c r="AH15" i="175"/>
  <c r="AL15" i="175"/>
  <c r="AP15" i="175"/>
  <c r="I16" i="175"/>
  <c r="M16" i="175"/>
  <c r="P16" i="175"/>
  <c r="U16" i="175"/>
  <c r="Z16" i="175"/>
  <c r="AH16" i="175"/>
  <c r="AL16" i="175"/>
  <c r="AP16" i="175"/>
  <c r="I17" i="175"/>
  <c r="M17" i="175"/>
  <c r="P17" i="175"/>
  <c r="U17" i="175"/>
  <c r="Z17" i="175"/>
  <c r="AH17" i="175"/>
  <c r="AL17" i="175"/>
  <c r="AP17" i="175"/>
  <c r="I18" i="175"/>
  <c r="M18" i="175"/>
  <c r="P18" i="175"/>
  <c r="U18" i="175"/>
  <c r="Z18" i="175"/>
  <c r="AH18" i="175"/>
  <c r="AL18" i="175"/>
  <c r="AP18" i="175"/>
  <c r="I19" i="175"/>
  <c r="M19" i="175"/>
  <c r="P19" i="175"/>
  <c r="U19" i="175"/>
  <c r="Z19" i="175"/>
  <c r="AH19" i="175"/>
  <c r="AL19" i="175"/>
  <c r="AP19" i="175"/>
  <c r="B20" i="175"/>
  <c r="C20" i="175"/>
  <c r="D20" i="175"/>
  <c r="E20" i="175"/>
  <c r="F20" i="175"/>
  <c r="G20" i="175"/>
  <c r="H20" i="175"/>
  <c r="J20" i="175"/>
  <c r="K20" i="175"/>
  <c r="L20" i="175"/>
  <c r="N20" i="175"/>
  <c r="O20" i="175"/>
  <c r="Q20" i="175"/>
  <c r="R20" i="175"/>
  <c r="S20" i="175"/>
  <c r="T20" i="175"/>
  <c r="V20" i="175"/>
  <c r="W20" i="175"/>
  <c r="X20" i="175"/>
  <c r="Y20" i="175"/>
  <c r="AA20" i="175"/>
  <c r="AB20" i="175"/>
  <c r="AC20" i="175"/>
  <c r="AD20" i="175"/>
  <c r="AE20" i="175"/>
  <c r="AF20" i="175"/>
  <c r="AG20" i="175"/>
  <c r="AI20" i="175"/>
  <c r="AJ20" i="175"/>
  <c r="AK20" i="175"/>
  <c r="AM20" i="175"/>
  <c r="AN20" i="175"/>
  <c r="AO20" i="175"/>
  <c r="AQ20" i="175"/>
  <c r="F20" i="160"/>
  <c r="E20" i="160"/>
  <c r="D20" i="160"/>
  <c r="C20" i="160"/>
  <c r="B20" i="160"/>
  <c r="G19" i="160"/>
  <c r="G18" i="160"/>
  <c r="G17" i="160"/>
  <c r="G16" i="160"/>
  <c r="G15" i="160"/>
  <c r="G14" i="160"/>
  <c r="G13" i="160"/>
  <c r="G12" i="160"/>
  <c r="G11" i="160"/>
  <c r="G10" i="160"/>
  <c r="G9" i="160"/>
  <c r="G8" i="160"/>
  <c r="G7" i="160"/>
  <c r="G6" i="160"/>
  <c r="G5" i="160"/>
  <c r="G20" i="160" s="1"/>
  <c r="J21" i="159"/>
  <c r="I21" i="159"/>
  <c r="H21" i="159"/>
  <c r="G21" i="159"/>
  <c r="F21" i="159"/>
  <c r="E21" i="159"/>
  <c r="D21" i="159"/>
  <c r="C21" i="159"/>
  <c r="B21" i="159"/>
  <c r="K21" i="159" s="1"/>
  <c r="K20" i="159"/>
  <c r="K19" i="159"/>
  <c r="K18" i="159"/>
  <c r="K17" i="159"/>
  <c r="K16" i="159"/>
  <c r="K15" i="159"/>
  <c r="K14" i="159"/>
  <c r="K13" i="159"/>
  <c r="K12" i="159"/>
  <c r="K11" i="159"/>
  <c r="K10" i="159"/>
  <c r="K9" i="159"/>
  <c r="K8" i="159"/>
  <c r="K7" i="159"/>
  <c r="K6" i="159"/>
  <c r="C21" i="158"/>
  <c r="B21" i="158"/>
  <c r="D20" i="158"/>
  <c r="D19" i="158"/>
  <c r="D18" i="158"/>
  <c r="D17" i="158"/>
  <c r="D16" i="158"/>
  <c r="D15" i="158"/>
  <c r="D14" i="158"/>
  <c r="D13" i="158"/>
  <c r="D12" i="158"/>
  <c r="D11" i="158"/>
  <c r="D10" i="158"/>
  <c r="D9" i="158"/>
  <c r="D8" i="158"/>
  <c r="D21" i="158" s="1"/>
  <c r="D7" i="158"/>
  <c r="D6" i="158"/>
  <c r="J21" i="157"/>
  <c r="I21" i="157"/>
  <c r="H21" i="157"/>
  <c r="G21" i="157"/>
  <c r="F21" i="157"/>
  <c r="E21" i="157"/>
  <c r="D21" i="157"/>
  <c r="C21" i="157"/>
  <c r="B21" i="157"/>
  <c r="K20" i="157"/>
  <c r="K19" i="157"/>
  <c r="K18" i="157"/>
  <c r="K17" i="157"/>
  <c r="K16" i="157"/>
  <c r="K15" i="157"/>
  <c r="K14" i="157"/>
  <c r="K13" i="157"/>
  <c r="K12" i="157"/>
  <c r="K11" i="157"/>
  <c r="K10" i="157"/>
  <c r="K9" i="157"/>
  <c r="K8" i="157"/>
  <c r="K7" i="157"/>
  <c r="K6" i="157"/>
  <c r="K21" i="157" s="1"/>
  <c r="L21" i="156"/>
  <c r="K21" i="156"/>
  <c r="J21" i="156"/>
  <c r="I21" i="156"/>
  <c r="H21" i="156"/>
  <c r="G21" i="156"/>
  <c r="F21" i="156"/>
  <c r="E21" i="156"/>
  <c r="D21" i="156"/>
  <c r="C21" i="156"/>
  <c r="B21" i="156"/>
  <c r="M21" i="156" s="1"/>
  <c r="M20" i="156"/>
  <c r="M19" i="156"/>
  <c r="M18" i="156"/>
  <c r="M17" i="156"/>
  <c r="M16" i="156"/>
  <c r="M15" i="156"/>
  <c r="M14" i="156"/>
  <c r="M13" i="156"/>
  <c r="M12" i="156"/>
  <c r="M11" i="156"/>
  <c r="M10" i="156"/>
  <c r="M9" i="156"/>
  <c r="M8" i="156"/>
  <c r="M7" i="156"/>
  <c r="M6" i="156"/>
  <c r="E21" i="155"/>
  <c r="D21" i="155"/>
  <c r="C21" i="155"/>
  <c r="B21" i="155"/>
  <c r="E20" i="155"/>
  <c r="E19" i="155"/>
  <c r="E18" i="155"/>
  <c r="E17" i="155"/>
  <c r="E16" i="155"/>
  <c r="E15" i="155"/>
  <c r="E14" i="155"/>
  <c r="E13" i="155"/>
  <c r="E12" i="155"/>
  <c r="E11" i="155"/>
  <c r="E10" i="155"/>
  <c r="E9" i="155"/>
  <c r="E8" i="155"/>
  <c r="E7" i="155"/>
  <c r="E6" i="155"/>
  <c r="L21" i="154"/>
  <c r="K21" i="154"/>
  <c r="J21" i="154"/>
  <c r="I21" i="154"/>
  <c r="H21" i="154"/>
  <c r="G21" i="154"/>
  <c r="F21" i="154"/>
  <c r="E21" i="154"/>
  <c r="D21" i="154"/>
  <c r="C21" i="154"/>
  <c r="B21" i="154"/>
  <c r="M20" i="154"/>
  <c r="M19" i="154"/>
  <c r="M18" i="154"/>
  <c r="M17" i="154"/>
  <c r="M16" i="154"/>
  <c r="M15" i="154"/>
  <c r="M14" i="154"/>
  <c r="M13" i="154"/>
  <c r="M12" i="154"/>
  <c r="M11" i="154"/>
  <c r="M10" i="154"/>
  <c r="M9" i="154"/>
  <c r="M8" i="154"/>
  <c r="M7" i="154"/>
  <c r="M21" i="154" s="1"/>
  <c r="M6" i="154"/>
  <c r="O21" i="153"/>
  <c r="N21" i="153"/>
  <c r="M21" i="153"/>
  <c r="L21" i="153"/>
  <c r="K21" i="153"/>
  <c r="J21" i="153"/>
  <c r="I21" i="153"/>
  <c r="H21" i="153"/>
  <c r="G21" i="153"/>
  <c r="F21" i="153"/>
  <c r="E21" i="153"/>
  <c r="D21" i="153"/>
  <c r="C21" i="153"/>
  <c r="B21" i="153"/>
  <c r="P20" i="153"/>
  <c r="P19" i="153"/>
  <c r="P18" i="153"/>
  <c r="P17" i="153"/>
  <c r="P16" i="153"/>
  <c r="P15" i="153"/>
  <c r="P14" i="153"/>
  <c r="P13" i="153"/>
  <c r="P12" i="153"/>
  <c r="P11" i="153"/>
  <c r="P10" i="153"/>
  <c r="P9" i="153"/>
  <c r="P8" i="153"/>
  <c r="P7" i="153"/>
  <c r="P6" i="153"/>
  <c r="P21" i="153" s="1"/>
  <c r="D16" i="29"/>
  <c r="C16" i="29"/>
  <c r="B16" i="29"/>
  <c r="E15" i="29"/>
  <c r="E14" i="29"/>
  <c r="E13" i="29"/>
  <c r="E12" i="29"/>
  <c r="E11" i="29"/>
  <c r="E10" i="29"/>
  <c r="E9" i="29"/>
  <c r="E8" i="29"/>
  <c r="E7" i="29"/>
  <c r="E16" i="29" s="1"/>
  <c r="E6" i="29"/>
  <c r="E5" i="29"/>
  <c r="C15" i="104"/>
  <c r="B15" i="104"/>
  <c r="D14" i="104"/>
  <c r="D13" i="104"/>
  <c r="D12" i="104"/>
  <c r="D11" i="104"/>
  <c r="D10" i="104"/>
  <c r="D9" i="104"/>
  <c r="D8" i="104"/>
  <c r="D7" i="104"/>
  <c r="D6" i="104"/>
  <c r="D5" i="104"/>
  <c r="D15" i="104" s="1"/>
  <c r="D20" i="127"/>
  <c r="C20" i="127"/>
  <c r="B20" i="127"/>
  <c r="E19" i="127"/>
  <c r="E18" i="127"/>
  <c r="E17" i="127"/>
  <c r="E16" i="127"/>
  <c r="E15" i="127"/>
  <c r="E14" i="127"/>
  <c r="E13" i="127"/>
  <c r="E12" i="127"/>
  <c r="E11" i="127"/>
  <c r="E10" i="127"/>
  <c r="E9" i="127"/>
  <c r="E8" i="127"/>
  <c r="E7" i="127"/>
  <c r="E6" i="127"/>
  <c r="E5" i="127"/>
  <c r="E20" i="127" s="1"/>
  <c r="D105" i="174"/>
  <c r="D104" i="174"/>
  <c r="D103" i="174"/>
  <c r="C110" i="174"/>
  <c r="B110" i="174"/>
  <c r="D109" i="174"/>
  <c r="D108" i="174"/>
  <c r="D110" i="174" s="1"/>
  <c r="C106" i="174"/>
  <c r="B106" i="174"/>
  <c r="C101" i="174"/>
  <c r="B101" i="174"/>
  <c r="D100" i="174"/>
  <c r="D99" i="174"/>
  <c r="D98" i="174"/>
  <c r="C96" i="174"/>
  <c r="B96" i="174"/>
  <c r="D95" i="174"/>
  <c r="D94" i="174"/>
  <c r="D93" i="174"/>
  <c r="D92" i="174"/>
  <c r="C90" i="174"/>
  <c r="B90" i="174"/>
  <c r="D89" i="174"/>
  <c r="D88" i="174"/>
  <c r="D87" i="174"/>
  <c r="D86" i="174"/>
  <c r="D85" i="174"/>
  <c r="C83" i="174"/>
  <c r="B83" i="174"/>
  <c r="D82" i="174"/>
  <c r="D81" i="174"/>
  <c r="D83" i="174" s="1"/>
  <c r="C79" i="174"/>
  <c r="B79" i="174"/>
  <c r="D78" i="174"/>
  <c r="D77" i="174"/>
  <c r="D76" i="174"/>
  <c r="D75" i="174"/>
  <c r="D74" i="174"/>
  <c r="D73" i="174"/>
  <c r="C71" i="174"/>
  <c r="B71" i="174"/>
  <c r="D70" i="174"/>
  <c r="D69" i="174"/>
  <c r="D68" i="174"/>
  <c r="C66" i="174"/>
  <c r="B66" i="174"/>
  <c r="D65" i="174"/>
  <c r="D64" i="174"/>
  <c r="D63" i="174"/>
  <c r="D62" i="174"/>
  <c r="D61" i="174"/>
  <c r="D60" i="174"/>
  <c r="C58" i="174"/>
  <c r="B58" i="174"/>
  <c r="D57" i="174"/>
  <c r="D56" i="174"/>
  <c r="D55" i="174"/>
  <c r="D54" i="174"/>
  <c r="D53" i="174"/>
  <c r="D58" i="174" s="1"/>
  <c r="C51" i="174"/>
  <c r="B51" i="174"/>
  <c r="D50" i="174"/>
  <c r="D49" i="174"/>
  <c r="D48" i="174"/>
  <c r="D51" i="174" s="1"/>
  <c r="C46" i="174"/>
  <c r="B46" i="174"/>
  <c r="D45" i="174"/>
  <c r="D44" i="174"/>
  <c r="D43" i="174"/>
  <c r="D42" i="174"/>
  <c r="D41" i="174"/>
  <c r="D40" i="174"/>
  <c r="B38" i="174"/>
  <c r="C29" i="174"/>
  <c r="C31" i="174" s="1"/>
  <c r="C32" i="174" s="1"/>
  <c r="D32" i="174" s="1"/>
  <c r="B29" i="174"/>
  <c r="D28" i="174"/>
  <c r="D27" i="174"/>
  <c r="D26" i="174"/>
  <c r="D25" i="174"/>
  <c r="D24" i="174"/>
  <c r="C22" i="174"/>
  <c r="B22" i="174"/>
  <c r="D21" i="174"/>
  <c r="D20" i="174"/>
  <c r="D19" i="174"/>
  <c r="D18" i="174"/>
  <c r="D17" i="174"/>
  <c r="D16" i="174"/>
  <c r="D15" i="174"/>
  <c r="D14" i="174"/>
  <c r="D13" i="174"/>
  <c r="D12" i="174"/>
  <c r="D11" i="174"/>
  <c r="D10" i="174"/>
  <c r="D9" i="174"/>
  <c r="D8" i="174"/>
  <c r="D7" i="174"/>
  <c r="D6" i="174"/>
  <c r="D5" i="174"/>
  <c r="D21" i="38"/>
  <c r="C21" i="38"/>
  <c r="B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O20" i="23"/>
  <c r="N20" i="23"/>
  <c r="G20" i="23"/>
  <c r="N19" i="23"/>
  <c r="G19" i="23"/>
  <c r="O19" i="23" s="1"/>
  <c r="O18" i="23"/>
  <c r="N18" i="23"/>
  <c r="G18" i="23"/>
  <c r="O17" i="23"/>
  <c r="N17" i="23"/>
  <c r="G17" i="23"/>
  <c r="O16" i="23"/>
  <c r="N16" i="23"/>
  <c r="G16" i="23"/>
  <c r="N15" i="23"/>
  <c r="G15" i="23"/>
  <c r="O15" i="23" s="1"/>
  <c r="O14" i="23"/>
  <c r="N14" i="23"/>
  <c r="G14" i="23"/>
  <c r="O13" i="23"/>
  <c r="N13" i="23"/>
  <c r="G13" i="23"/>
  <c r="O12" i="23"/>
  <c r="N12" i="23"/>
  <c r="G12" i="23"/>
  <c r="N11" i="23"/>
  <c r="G11" i="23"/>
  <c r="O11" i="23" s="1"/>
  <c r="O10" i="23"/>
  <c r="N10" i="23"/>
  <c r="G10" i="23"/>
  <c r="O9" i="23"/>
  <c r="N9" i="23"/>
  <c r="G9" i="23"/>
  <c r="O8" i="23"/>
  <c r="N8" i="23"/>
  <c r="G8" i="23"/>
  <c r="N7" i="23"/>
  <c r="G7" i="23"/>
  <c r="O7" i="23" s="1"/>
  <c r="O6" i="23"/>
  <c r="N6" i="23"/>
  <c r="G6" i="23"/>
  <c r="D20" i="80"/>
  <c r="C20" i="80"/>
  <c r="B20" i="80"/>
  <c r="E19" i="80"/>
  <c r="E18" i="80"/>
  <c r="E17" i="80"/>
  <c r="E16" i="80"/>
  <c r="E15" i="80"/>
  <c r="E14" i="80"/>
  <c r="E13" i="80"/>
  <c r="E12" i="80"/>
  <c r="E11" i="80"/>
  <c r="E10" i="80"/>
  <c r="E9" i="80"/>
  <c r="E8" i="80"/>
  <c r="E7" i="80"/>
  <c r="E20" i="80" s="1"/>
  <c r="E6" i="80"/>
  <c r="E5" i="80"/>
  <c r="F20" i="19"/>
  <c r="D20" i="19"/>
  <c r="C20" i="19"/>
  <c r="B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20" i="19" s="1"/>
  <c r="D21" i="78"/>
  <c r="C21" i="78"/>
  <c r="B21" i="78"/>
  <c r="E20" i="78"/>
  <c r="E19" i="78"/>
  <c r="E18" i="78"/>
  <c r="E17" i="78"/>
  <c r="E16" i="78"/>
  <c r="E15" i="78"/>
  <c r="E14" i="78"/>
  <c r="E13" i="78"/>
  <c r="E12" i="78"/>
  <c r="E11" i="78"/>
  <c r="E10" i="78"/>
  <c r="E9" i="78"/>
  <c r="E8" i="78"/>
  <c r="E7" i="78"/>
  <c r="E6" i="78"/>
  <c r="E21" i="78" s="1"/>
  <c r="D21" i="77"/>
  <c r="C21" i="77"/>
  <c r="B21" i="77"/>
  <c r="K21" i="18"/>
  <c r="J21" i="18"/>
  <c r="I21" i="18"/>
  <c r="H21" i="18"/>
  <c r="G21" i="18"/>
  <c r="F21" i="18"/>
  <c r="E21" i="18"/>
  <c r="D21" i="18"/>
  <c r="C21" i="18"/>
  <c r="B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21" i="18" s="1"/>
  <c r="B8" i="17"/>
  <c r="B23" i="16"/>
  <c r="C21" i="16"/>
  <c r="B21" i="16"/>
  <c r="C21" i="15"/>
  <c r="B21" i="15"/>
  <c r="C21" i="14"/>
  <c r="B21" i="14"/>
  <c r="C21" i="12"/>
  <c r="B21" i="12"/>
  <c r="C21" i="11"/>
  <c r="B21" i="11"/>
  <c r="C23" i="10"/>
  <c r="C21" i="10"/>
  <c r="B21" i="10"/>
  <c r="C20" i="9"/>
  <c r="B20" i="9"/>
  <c r="D20" i="173"/>
  <c r="C20" i="173"/>
  <c r="B20" i="173"/>
  <c r="E19" i="173"/>
  <c r="E18" i="173"/>
  <c r="E17" i="173"/>
  <c r="E16" i="173"/>
  <c r="E15" i="173"/>
  <c r="E14" i="173"/>
  <c r="E13" i="173"/>
  <c r="E12" i="173"/>
  <c r="E11" i="173"/>
  <c r="E10" i="173"/>
  <c r="E9" i="173"/>
  <c r="E8" i="173"/>
  <c r="E7" i="173"/>
  <c r="E6" i="173"/>
  <c r="E5" i="173"/>
  <c r="E20" i="173" s="1"/>
  <c r="B20" i="7"/>
  <c r="H20" i="6"/>
  <c r="G20" i="6"/>
  <c r="F20" i="6"/>
  <c r="E20" i="6"/>
  <c r="D20" i="6"/>
  <c r="C20" i="6"/>
  <c r="B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20" i="6" s="1"/>
  <c r="L20" i="5"/>
  <c r="K20" i="5"/>
  <c r="J20" i="5"/>
  <c r="I20" i="5"/>
  <c r="F20" i="5"/>
  <c r="E20" i="5"/>
  <c r="D20" i="5"/>
  <c r="C20" i="5"/>
  <c r="B20" i="5"/>
  <c r="K19" i="5"/>
  <c r="H19" i="5"/>
  <c r="M19" i="5" s="1"/>
  <c r="G19" i="5"/>
  <c r="K18" i="5"/>
  <c r="H18" i="5"/>
  <c r="M18" i="5" s="1"/>
  <c r="G18" i="5"/>
  <c r="K17" i="5"/>
  <c r="G17" i="5"/>
  <c r="H17" i="5" s="1"/>
  <c r="M17" i="5" s="1"/>
  <c r="K16" i="5"/>
  <c r="H16" i="5"/>
  <c r="M16" i="5" s="1"/>
  <c r="G16" i="5"/>
  <c r="K15" i="5"/>
  <c r="H15" i="5"/>
  <c r="M15" i="5" s="1"/>
  <c r="G15" i="5"/>
  <c r="K14" i="5"/>
  <c r="G14" i="5"/>
  <c r="H14" i="5" s="1"/>
  <c r="M14" i="5" s="1"/>
  <c r="K13" i="5"/>
  <c r="H13" i="5"/>
  <c r="M13" i="5" s="1"/>
  <c r="G13" i="5"/>
  <c r="K12" i="5"/>
  <c r="H12" i="5"/>
  <c r="M12" i="5" s="1"/>
  <c r="G12" i="5"/>
  <c r="K11" i="5"/>
  <c r="G11" i="5"/>
  <c r="H11" i="5" s="1"/>
  <c r="M11" i="5" s="1"/>
  <c r="K10" i="5"/>
  <c r="H10" i="5"/>
  <c r="M10" i="5" s="1"/>
  <c r="G10" i="5"/>
  <c r="K9" i="5"/>
  <c r="H9" i="5"/>
  <c r="M9" i="5" s="1"/>
  <c r="G9" i="5"/>
  <c r="K8" i="5"/>
  <c r="G8" i="5"/>
  <c r="H8" i="5" s="1"/>
  <c r="M8" i="5" s="1"/>
  <c r="K7" i="5"/>
  <c r="H7" i="5"/>
  <c r="M7" i="5" s="1"/>
  <c r="G7" i="5"/>
  <c r="K6" i="5"/>
  <c r="H6" i="5"/>
  <c r="M6" i="5" s="1"/>
  <c r="G6" i="5"/>
  <c r="K5" i="5"/>
  <c r="G5" i="5"/>
  <c r="G20" i="5" s="1"/>
  <c r="J20" i="172"/>
  <c r="I20" i="172"/>
  <c r="H20" i="172"/>
  <c r="G20" i="172"/>
  <c r="F20" i="172"/>
  <c r="E20" i="172"/>
  <c r="D20" i="172"/>
  <c r="C20" i="172"/>
  <c r="B20" i="172"/>
  <c r="K19" i="172"/>
  <c r="K18" i="172"/>
  <c r="K17" i="172"/>
  <c r="K16" i="172"/>
  <c r="K15" i="172"/>
  <c r="K14" i="172"/>
  <c r="K13" i="172"/>
  <c r="K12" i="172"/>
  <c r="K11" i="172"/>
  <c r="K10" i="172"/>
  <c r="K9" i="172"/>
  <c r="K8" i="172"/>
  <c r="K7" i="172"/>
  <c r="K6" i="172"/>
  <c r="K5" i="172"/>
  <c r="K20" i="172" s="1"/>
  <c r="B21" i="169"/>
  <c r="B16" i="169"/>
  <c r="B8" i="169"/>
  <c r="E21" i="38" l="1"/>
  <c r="AH11" i="177"/>
  <c r="AB20" i="177"/>
  <c r="AH7" i="177"/>
  <c r="AH9" i="177"/>
  <c r="AH10" i="177"/>
  <c r="AH6" i="177"/>
  <c r="H20" i="177"/>
  <c r="AF20" i="177"/>
  <c r="AH13" i="177"/>
  <c r="AH15" i="177"/>
  <c r="AH17" i="177"/>
  <c r="AH19" i="177"/>
  <c r="R20" i="177"/>
  <c r="AH8" i="177"/>
  <c r="AH14" i="177"/>
  <c r="L20" i="177"/>
  <c r="AH12" i="177"/>
  <c r="AH16" i="177"/>
  <c r="AH18" i="177"/>
  <c r="X20" i="177"/>
  <c r="AH5" i="177"/>
  <c r="K20" i="176"/>
  <c r="F20" i="176"/>
  <c r="P20" i="176"/>
  <c r="T20" i="176"/>
  <c r="AR13" i="175"/>
  <c r="AR16" i="175"/>
  <c r="AH20" i="175"/>
  <c r="AR17" i="175"/>
  <c r="AR8" i="175"/>
  <c r="AR5" i="175"/>
  <c r="AR12" i="175"/>
  <c r="AL20" i="175"/>
  <c r="U20" i="175"/>
  <c r="AR11" i="175"/>
  <c r="AR9" i="175"/>
  <c r="I20" i="175"/>
  <c r="AR7" i="175"/>
  <c r="M20" i="175"/>
  <c r="P20" i="175"/>
  <c r="AR10" i="175"/>
  <c r="Z20" i="175"/>
  <c r="AR14" i="175"/>
  <c r="AR15" i="175"/>
  <c r="AP20" i="175"/>
  <c r="AR18" i="175"/>
  <c r="AR19" i="175"/>
  <c r="AR6" i="175"/>
  <c r="D66" i="174"/>
  <c r="D79" i="174"/>
  <c r="D46" i="174"/>
  <c r="D106" i="174"/>
  <c r="D101" i="174"/>
  <c r="D71" i="174"/>
  <c r="D96" i="174"/>
  <c r="D90" i="174"/>
  <c r="D29" i="174"/>
  <c r="D31" i="174"/>
  <c r="C33" i="174"/>
  <c r="D33" i="174" s="1"/>
  <c r="D22" i="174"/>
  <c r="O21" i="23"/>
  <c r="H5" i="5"/>
  <c r="AN21" i="154"/>
  <c r="AM21" i="154"/>
  <c r="AL21" i="154"/>
  <c r="AQ21" i="154"/>
  <c r="AP21" i="154"/>
  <c r="AQ20" i="154"/>
  <c r="AP20" i="154"/>
  <c r="AO20" i="154"/>
  <c r="AL20" i="154"/>
  <c r="AM20" i="154"/>
  <c r="AN20" i="154"/>
  <c r="AQ19" i="154"/>
  <c r="AP19" i="154"/>
  <c r="AO19" i="154"/>
  <c r="AL19" i="154"/>
  <c r="AM19" i="154"/>
  <c r="AN19" i="154"/>
  <c r="AQ18" i="154"/>
  <c r="AP18" i="154"/>
  <c r="AO18" i="154"/>
  <c r="AL18" i="154"/>
  <c r="AM18" i="154"/>
  <c r="AN18" i="154"/>
  <c r="AQ17" i="154"/>
  <c r="AP17" i="154"/>
  <c r="AO17" i="154"/>
  <c r="AL17" i="154"/>
  <c r="AM17" i="154"/>
  <c r="AN17" i="154"/>
  <c r="AQ16" i="154"/>
  <c r="AP16" i="154"/>
  <c r="AO16" i="154"/>
  <c r="AL16" i="154"/>
  <c r="AM16" i="154"/>
  <c r="AN16" i="154"/>
  <c r="AQ15" i="154"/>
  <c r="AP15" i="154"/>
  <c r="AO15" i="154"/>
  <c r="AL15" i="154"/>
  <c r="AM15" i="154"/>
  <c r="AN15" i="154"/>
  <c r="AQ14" i="154"/>
  <c r="AP14" i="154"/>
  <c r="AO14" i="154"/>
  <c r="AL14" i="154"/>
  <c r="AM14" i="154"/>
  <c r="AN14" i="154"/>
  <c r="AQ13" i="154"/>
  <c r="AP13" i="154"/>
  <c r="AO13" i="154"/>
  <c r="AL13" i="154"/>
  <c r="AM13" i="154"/>
  <c r="AN13" i="154"/>
  <c r="AQ12" i="154"/>
  <c r="AP12" i="154"/>
  <c r="AO12" i="154"/>
  <c r="AL12" i="154"/>
  <c r="AM12" i="154"/>
  <c r="AN12" i="154"/>
  <c r="AQ11" i="154"/>
  <c r="AP11" i="154"/>
  <c r="AO11" i="154"/>
  <c r="AL11" i="154"/>
  <c r="AM11" i="154"/>
  <c r="AN11" i="154"/>
  <c r="AQ10" i="154"/>
  <c r="AP10" i="154"/>
  <c r="AO10" i="154"/>
  <c r="AL10" i="154"/>
  <c r="AM10" i="154"/>
  <c r="AN10" i="154"/>
  <c r="AQ9" i="154"/>
  <c r="AP9" i="154"/>
  <c r="AO9" i="154"/>
  <c r="AL9" i="154"/>
  <c r="AM9" i="154"/>
  <c r="AN9" i="154"/>
  <c r="AQ8" i="154"/>
  <c r="AP8" i="154"/>
  <c r="AO8" i="154"/>
  <c r="AL8" i="154"/>
  <c r="AM8" i="154"/>
  <c r="AN8" i="154"/>
  <c r="AQ7" i="154"/>
  <c r="AP7" i="154"/>
  <c r="AO7" i="154"/>
  <c r="AL7" i="154"/>
  <c r="AM7" i="154"/>
  <c r="AN7" i="154"/>
  <c r="AQ6" i="154"/>
  <c r="AP6" i="154"/>
  <c r="AO6" i="154"/>
  <c r="AL6" i="154"/>
  <c r="AM6" i="154"/>
  <c r="AH20" i="177" l="1"/>
  <c r="AR20" i="175"/>
  <c r="C34" i="174"/>
  <c r="D34" i="174" s="1"/>
  <c r="C35" i="174"/>
  <c r="C36" i="174" s="1"/>
  <c r="D36" i="174" s="1"/>
  <c r="H20" i="5"/>
  <c r="M5" i="5"/>
  <c r="M20" i="5" s="1"/>
  <c r="AO21" i="154"/>
  <c r="AN6" i="154"/>
  <c r="D35" i="174" l="1"/>
  <c r="C37" i="174"/>
  <c r="D37" i="174" s="1"/>
  <c r="D38" i="174" l="1"/>
  <c r="C38" i="174"/>
</calcChain>
</file>

<file path=xl/sharedStrings.xml><?xml version="1.0" encoding="utf-8"?>
<sst xmlns="http://schemas.openxmlformats.org/spreadsheetml/2006/main" count="1590" uniqueCount="630">
  <si>
    <t>8.3. CÁLCULO DEL FONDO DE GARANTÍA DE SERVICIOS PÚBLICOS FUNDAMENTALES</t>
  </si>
  <si>
    <t>8.4 VALOR DE LA TRANSFERENCIA DEL FONDO DE GARANTÍA DE SERVICIOS PÚBLICOS FUNDAMENTALES</t>
  </si>
  <si>
    <t>Fondo de Suficiencia Global</t>
  </si>
  <si>
    <t>Cuadro  1</t>
  </si>
  <si>
    <t>(Miles de euros)</t>
  </si>
  <si>
    <t>COMUNIDAD 
AUTÓNOMA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</si>
  <si>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</si>
  <si>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</si>
  <si>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</si>
  <si>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</si>
  <si>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</si>
  <si>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</si>
  <si>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</si>
  <si>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</si>
  <si>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</si>
  <si>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</si>
  <si>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</si>
  <si>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</si>
  <si>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</si>
  <si>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</si>
  <si>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</si>
  <si>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</si>
  <si>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</si>
  <si>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</si>
  <si>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Total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</si>
  <si>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</si>
  <si>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</si>
  <si>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</si>
  <si>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</si>
  <si>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</si>
  <si>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</si>
  <si>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>Comunidad
Autónoma</t>
  </si>
  <si>
    <t>Cuadro  6</t>
  </si>
  <si>
    <t>RECAUDACIÓN CEDIDA DEL IMPUESTO SOBRE EL VALOR AÑADIDO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</si>
  <si>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</si>
  <si>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</si>
  <si>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</si>
  <si>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</si>
  <si>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</si>
  <si>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</si>
  <si>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Comunidad
 Autónoma</t>
  </si>
  <si>
    <t xml:space="preserve">100% Recaudación cedida a las CC.AA.  </t>
  </si>
  <si>
    <t>Cuadro 8</t>
  </si>
  <si>
    <t>ITE</t>
  </si>
  <si>
    <t>-</t>
  </si>
  <si>
    <t>Impuesto sobre grandes establecimientos comerciales</t>
  </si>
  <si>
    <t>Canon de saneamiento</t>
  </si>
  <si>
    <t xml:space="preserve">Impuesto sobre el juego del bingo </t>
  </si>
  <si>
    <t>Recargo sobre las cuotas mínimas del Impuesto sobre Actividades Económicas</t>
  </si>
  <si>
    <t>Canon de saneamiento de aguas</t>
  </si>
  <si>
    <t>COMUNIDAD  
AUTÓNOMA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</si>
  <si>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</si>
  <si>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</si>
  <si>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</si>
  <si>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</si>
  <si>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</si>
  <si>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</si>
  <si>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</si>
  <si>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</si>
  <si>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</si>
  <si>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</si>
  <si>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</si>
  <si>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</si>
  <si>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</si>
  <si>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</si>
  <si>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</si>
  <si>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FONDO SOCIAL EUROPEO</t>
  </si>
  <si>
    <t>Fuente:</t>
  </si>
  <si>
    <t>Cuadro 10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</si>
  <si>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</si>
  <si>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</si>
  <si>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</si>
  <si>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</si>
  <si>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FEDER</t>
  </si>
  <si>
    <t>FINANCIACIÓN COMO ENTIDADES PROVINCIALES</t>
  </si>
  <si>
    <t xml:space="preserve">IMPUESTOS PROPIOS DE LAS COMUNIDADES AUTÓNOMAS Y RECARGOS SOBRE TRIBUTOS ESTATALES </t>
  </si>
  <si>
    <t>Impuesto sobre aprovechamientos cinegéticos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</si>
  <si>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</si>
  <si>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</si>
  <si>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</si>
  <si>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</si>
  <si>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</si>
  <si>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</si>
  <si>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</si>
  <si>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Fuente: Intervención General de la Administración del Estado y Ministerios afectados</t>
  </si>
  <si>
    <t>Intervención General de la Administración General del Estado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</si>
  <si>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</si>
  <si>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</si>
  <si>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</si>
  <si>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ENDEUDAMIENTO NETO</t>
  </si>
  <si>
    <t>(Millones de euros)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</si>
  <si>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</si>
  <si>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</si>
  <si>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</si>
  <si>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</si>
  <si>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</si>
  <si>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</si>
  <si>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>Conceptos</t>
  </si>
  <si>
    <t>TRANSFERENCIA DEL FONDO DE GARANTÍA DE SERVICIOS PÚBLICOS FUNDAMENTALES</t>
  </si>
  <si>
    <t>Impuesto sobre Sucesiones y Donaciones</t>
  </si>
  <si>
    <t>Impuesto sobre el Valor Añadido</t>
  </si>
  <si>
    <t xml:space="preserve"> Año 2007</t>
  </si>
  <si>
    <t>Cuadro 9</t>
  </si>
  <si>
    <t>Comunidad Autónoma</t>
  </si>
  <si>
    <t>Cuadro 11</t>
  </si>
  <si>
    <t>FONDOS DE CONVERGENCIA AUTONÓMICA</t>
  </si>
  <si>
    <t>Cuadro 13</t>
  </si>
  <si>
    <t>Cuadro 14</t>
  </si>
  <si>
    <t xml:space="preserve">TOTAL </t>
  </si>
  <si>
    <t>RECURSOS QUE PROPORCIONA LA LEY 22/2009</t>
  </si>
  <si>
    <t>Entes Territoriales</t>
  </si>
  <si>
    <t>Cuadro 16</t>
  </si>
  <si>
    <t>Canon eólico</t>
  </si>
  <si>
    <t>Impuesto sobre el depósito de residuos en vertedero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</si>
  <si>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</si>
  <si>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</si>
  <si>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</si>
  <si>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</si>
  <si>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</si>
  <si>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</si>
  <si>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</si>
  <si>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</si>
  <si>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</si>
  <si>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</si>
  <si>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</si>
  <si>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</si>
  <si>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</si>
  <si>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</si>
  <si>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</si>
  <si>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</si>
  <si>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</si>
  <si>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</si>
  <si>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En 2014 el Fondo de Liquidez Autonómico asume la deuda que las Comunidades mantenían con el ICO en 2013 de 4.956 millones de euros.</t>
  </si>
  <si>
    <t xml:space="preserve"> I. Sucesiones y donaciones</t>
  </si>
  <si>
    <t xml:space="preserve"> I. Transm. Patrimoniales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</si>
  <si>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</si>
  <si>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</si>
  <si>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</si>
  <si>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</si>
  <si>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</si>
  <si>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</si>
  <si>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</si>
  <si>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</si>
  <si>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</si>
  <si>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</si>
  <si>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</si>
  <si>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</si>
  <si>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</si>
  <si>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</si>
  <si>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</si>
  <si>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</si>
  <si>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POLÍTICA 22. OTRAS PREST. ECONÓMICAS</t>
  </si>
  <si>
    <t xml:space="preserve">RESTO DE
POLÍTICAS 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</si>
  <si>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</si>
  <si>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</si>
  <si>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</si>
  <si>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</si>
  <si>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</si>
  <si>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</si>
  <si>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</si>
  <si>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</si>
  <si>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44.  SUBV. AL TRANSP.</t>
  </si>
  <si>
    <t>POLÍTICA 46.  INVESTIGACIÓN  DESARROLLO E INNOVACIÓN</t>
  </si>
  <si>
    <t xml:space="preserve">POLÍTICA 94. TRANSFERENCIAS A OTRAS ADMONES. PÚBLICAS 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</si>
  <si>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</si>
  <si>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</si>
  <si>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</si>
  <si>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</si>
  <si>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>17.1. SUBVENCIONES GESTIONADAS, CONVENIOS  Y OTRAS TRANSFERENCIAS (CAPÍTULOS 4 Y 7)
CLASIFICADAS POR ÁREA DE GASTO</t>
  </si>
  <si>
    <t>Impuesto sobre las bolsas de plástico de un solo uso</t>
  </si>
  <si>
    <t>Cuadro 19.1</t>
  </si>
  <si>
    <t>Cuadro 19.2</t>
  </si>
  <si>
    <t>Cuadro 20</t>
  </si>
  <si>
    <t>IMPUESTO SOBRE DEPÓSITOS DE ENTIDADES DE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</si>
  <si>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</si>
  <si>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</si>
  <si>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</si>
  <si>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</si>
  <si>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</si>
  <si>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IMPUESTO SOBRE DETERMINADOS MEDIOS DE TRANSPORTE</t>
  </si>
  <si>
    <t>INTERESES DE DEMORA, RECARGOS, APREMIO Y SANCIONES</t>
  </si>
  <si>
    <t>Impuesto compensatorio ambiental minero</t>
  </si>
  <si>
    <t>- COSTES DE GESTIÓN</t>
  </si>
  <si>
    <t>A LA COMUNIDAD AUTÓNOMA DE CANARIAS</t>
  </si>
  <si>
    <t>A CORPORACIONES LOCALES</t>
  </si>
  <si>
    <t>Impuesto sobre bebidas azucaradas envasadas</t>
  </si>
  <si>
    <t>Impuesto sobre las emisiones de dióxido de carbono de los vehículos de tracción mecánica (1)</t>
  </si>
  <si>
    <t>Impuesto sobre tierras infrautilizadas (1)</t>
  </si>
  <si>
    <t>Canon del agua residual (antiguo canon de saneamiento)</t>
  </si>
  <si>
    <t>ARBITRIO A LA IMPORTACIÓN Y A LA ENTREGA DE MERCANCÍAS (AIEM)</t>
  </si>
  <si>
    <t>POLÍTICA 31. SANIDAD</t>
  </si>
  <si>
    <t>PROGRAMA 942.A.  COOPERACIÓN ECONÓMICA LOCAL DEL ESTADO</t>
  </si>
  <si>
    <t>Reintegros Anticipos por aplazamiento liquidación a 204 mensualidades</t>
  </si>
  <si>
    <t>PROGRAMA 414.B. DESARROLLO DEL MEDIO RURAL</t>
  </si>
  <si>
    <t>Cuadro  2</t>
  </si>
  <si>
    <t>Fuentes:</t>
  </si>
  <si>
    <t>Fondo Español de Garantía Agraria. Ministerio de Agricultura, Pesca y Alimentación.</t>
  </si>
  <si>
    <t>PROGRAMA 941O. OTRAS TRANSFERENCIAS A CCAA</t>
  </si>
  <si>
    <t>PROGRAMA 231A. PLAN NACIONAL SOBRE DROGAS</t>
  </si>
  <si>
    <t>PROGRAMA 465A. INVESTIGACIÓN SANITARIA</t>
  </si>
  <si>
    <t>FONDO DE SUFICIENCIA 
DETERMINACIÓN DEL FONDO DE SUFICIENCIA GLOBAL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</si>
  <si>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</si>
  <si>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</si>
  <si>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</si>
  <si>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</si>
  <si>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</si>
  <si>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</si>
  <si>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</si>
  <si>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</si>
  <si>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</si>
  <si>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</si>
  <si>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Cuadro 1</t>
  </si>
  <si>
    <t>RECAUDACIÓN POR TRIBUTOS CONCERTADOS EN EL TERRITORIO DEL PAÍS VASCO</t>
  </si>
  <si>
    <t>CONCEPTOS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</si>
  <si>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</si>
  <si>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</si>
  <si>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</si>
  <si>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</si>
  <si>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</si>
  <si>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</si>
  <si>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</si>
  <si>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</si>
  <si>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</si>
  <si>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</si>
  <si>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</si>
  <si>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</si>
  <si>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</si>
  <si>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</si>
  <si>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</si>
  <si>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</si>
  <si>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</si>
  <si>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</si>
  <si>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</si>
  <si>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</si>
  <si>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</si>
  <si>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</si>
  <si>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</si>
  <si>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</si>
  <si>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</si>
  <si>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</si>
  <si>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</si>
  <si>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</si>
  <si>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FEADER</t>
  </si>
  <si>
    <t xml:space="preserve">FEAGA </t>
  </si>
  <si>
    <t>FEP</t>
  </si>
  <si>
    <t>FEMP</t>
  </si>
  <si>
    <t>OTROS RECURSOS AGRARIOS Y PESQUEROS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</si>
  <si>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</si>
  <si>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</si>
  <si>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</si>
  <si>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</si>
  <si>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</si>
  <si>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</si>
  <si>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</si>
  <si>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</si>
  <si>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</si>
  <si>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</si>
  <si>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</si>
  <si>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</si>
  <si>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TASAS E INGRESOS DE CAPÍTULO III</t>
  </si>
  <si>
    <t>FEAGA</t>
  </si>
  <si>
    <t>CAP. IV</t>
  </si>
  <si>
    <t>CAP.VII</t>
  </si>
  <si>
    <t>PARTICIPACIÓN DE LAS DIPUTACIONES EN INGRESOS DEL ESTADO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</si>
  <si>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</si>
  <si>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</si>
  <si>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</si>
  <si>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</si>
  <si>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</si>
  <si>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</si>
  <si>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</si>
  <si>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</si>
  <si>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</si>
  <si>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</si>
  <si>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</si>
  <si>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</si>
  <si>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100% Recaudación líquida tipo especial (previa al pago a las CC.AA. y EE.LL.).............</t>
  </si>
  <si>
    <t>IMPORTE POR CONCEPTOS</t>
  </si>
  <si>
    <t xml:space="preserve">Nota.- El importe de la deuda que figura en este cuadro se corresponde con la deuda del sector </t>
  </si>
  <si>
    <t>100% Recaudación líquida tipo general (previa al pago a las CC.AA. y EE.LL.)..............................</t>
  </si>
  <si>
    <t>TRANSFERENCIA DEL FONDO DE GARANTÍA DE SERVICIOS
 PÚBLICOS FUNDAMENTALES</t>
  </si>
  <si>
    <t>COMUNIDAD AUTÓNOMA</t>
  </si>
  <si>
    <r>
      <t xml:space="preserve">IVA
</t>
    </r>
    <r>
      <rPr>
        <sz val="8"/>
        <rFont val="Arial"/>
        <family val="2"/>
      </rPr>
      <t>(4)</t>
    </r>
  </si>
  <si>
    <r>
      <t xml:space="preserve">Impuestos Especiales
</t>
    </r>
    <r>
      <rPr>
        <sz val="8"/>
        <rFont val="Arial"/>
        <family val="2"/>
      </rPr>
      <t>(5)</t>
    </r>
  </si>
  <si>
    <r>
      <t xml:space="preserve">Total Recursos Tributarios
</t>
    </r>
    <r>
      <rPr>
        <sz val="8"/>
        <rFont val="Arial"/>
        <family val="2"/>
      </rPr>
      <t>(7)=(1)+(2)+(6)</t>
    </r>
  </si>
  <si>
    <r>
      <t xml:space="preserve">Transferencia del Fondo de Garantía de Servicios Púlicos Fundamentales
</t>
    </r>
    <r>
      <rPr>
        <sz val="8"/>
        <rFont val="Arial"/>
        <family val="2"/>
      </rPr>
      <t>(8)</t>
    </r>
  </si>
  <si>
    <r>
      <t xml:space="preserve">
Fondo de Suficiencia Global
</t>
    </r>
    <r>
      <rPr>
        <sz val="8"/>
        <rFont val="Arial"/>
        <family val="2"/>
      </rPr>
      <t>(9)</t>
    </r>
  </si>
  <si>
    <r>
      <t xml:space="preserve">
Total recursos no tributarios
</t>
    </r>
    <r>
      <rPr>
        <sz val="8"/>
        <rFont val="Arial"/>
        <family val="2"/>
      </rPr>
      <t>(10)=(8)+(9)</t>
    </r>
  </si>
  <si>
    <r>
      <t xml:space="preserve">
Fondos de Convergencia Autonómica
</t>
    </r>
    <r>
      <rPr>
        <sz val="8"/>
        <rFont val="Arial"/>
        <family val="2"/>
      </rPr>
      <t>(11)</t>
    </r>
  </si>
  <si>
    <r>
      <t xml:space="preserve">
Total
</t>
    </r>
    <r>
      <rPr>
        <sz val="8"/>
        <rFont val="Arial"/>
        <family val="2"/>
      </rPr>
      <t>(12)=(7)+(10)+(11)</t>
    </r>
  </si>
  <si>
    <r>
      <t xml:space="preserve">Total de tributos cedidos sujetos a liquidación
</t>
    </r>
    <r>
      <rPr>
        <sz val="8"/>
        <rFont val="Arial"/>
        <family val="2"/>
      </rPr>
      <t>(6)=(3)+(4)+(5)</t>
    </r>
  </si>
  <si>
    <t xml:space="preserve">Fuente: AEAT y Documento Recaudación por Tributos Cedidos gestionados por las Comunidades Autónomas y Tributos Concertados. 
</t>
  </si>
  <si>
    <r>
      <t xml:space="preserve">Total 
</t>
    </r>
    <r>
      <rPr>
        <sz val="7"/>
        <rFont val="Arial"/>
        <family val="2"/>
      </rPr>
      <t xml:space="preserve">(4)= (1)+(2)+(3) </t>
    </r>
  </si>
  <si>
    <r>
      <t xml:space="preserve">Resto conceptos art. 26.2.a) Ley 22/2009 
</t>
    </r>
    <r>
      <rPr>
        <sz val="7"/>
        <rFont val="Arial"/>
        <family val="2"/>
      </rPr>
      <t>(3)</t>
    </r>
  </si>
  <si>
    <r>
      <t xml:space="preserve">Pagos a cuenta de no declarantes 
</t>
    </r>
    <r>
      <rPr>
        <sz val="7"/>
        <rFont val="Arial"/>
        <family val="2"/>
      </rPr>
      <t>(2)</t>
    </r>
  </si>
  <si>
    <r>
      <t xml:space="preserve">Cuota líquida 
</t>
    </r>
    <r>
      <rPr>
        <sz val="7"/>
        <rFont val="Arial"/>
        <family val="2"/>
      </rPr>
      <t>(1)</t>
    </r>
  </si>
  <si>
    <t>RENDIMIENTO DE LA TARIFA AUTONÓMICA DEL IRPF CON EJERCICIO DE LA COMPETENCIA NORMATIVA</t>
  </si>
  <si>
    <r>
      <t xml:space="preserve">Índices de consumo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</si>
  <si>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 xml:space="preserve">   (2)=(A)*(1)</t>
    </r>
  </si>
  <si>
    <r>
      <t xml:space="preserve">50% Recaudación cedida a las CC.AA </t>
    </r>
    <r>
      <rPr>
        <b/>
        <sz val="8"/>
        <rFont val="Arial"/>
        <family val="2"/>
      </rPr>
      <t>(A)</t>
    </r>
  </si>
  <si>
    <r>
      <t xml:space="preserve">58% Recaudación cedida a las CC.AA. </t>
    </r>
    <r>
      <rPr>
        <b/>
        <sz val="8"/>
        <rFont val="Arial"/>
        <family val="2"/>
      </rPr>
      <t>(A)</t>
    </r>
  </si>
  <si>
    <r>
      <t xml:space="preserve">Valor de la cesión de la recaudación líquida
</t>
    </r>
    <r>
      <rPr>
        <sz val="8"/>
        <rFont val="Arial"/>
        <family val="2"/>
      </rPr>
      <t>(2)=(A)*(1)</t>
    </r>
  </si>
  <si>
    <r>
      <t xml:space="preserve">Índices de ventas a expendedurías 
</t>
    </r>
    <r>
      <rPr>
        <sz val="8"/>
        <rFont val="Arial"/>
        <family val="2"/>
      </rPr>
      <t>(1)</t>
    </r>
  </si>
  <si>
    <r>
      <t xml:space="preserve">58% Recaudación cedida a las CC.AA. (tipo general) </t>
    </r>
    <r>
      <rPr>
        <b/>
        <sz val="8"/>
        <rFont val="Arial"/>
        <family val="2"/>
      </rPr>
      <t>(A)</t>
    </r>
    <r>
      <rPr>
        <sz val="8"/>
        <rFont val="Arial"/>
        <family val="2"/>
      </rPr>
      <t xml:space="preserve"> .................................................</t>
    </r>
  </si>
  <si>
    <r>
      <t xml:space="preserve">100% Recaudación cedida a las CC.AA. (tipo especial) </t>
    </r>
    <r>
      <rPr>
        <b/>
        <sz val="8"/>
        <rFont val="Arial"/>
        <family val="2"/>
      </rPr>
      <t>(B)</t>
    </r>
    <r>
      <rPr>
        <sz val="8"/>
        <rFont val="Arial"/>
        <family val="2"/>
      </rPr>
      <t xml:space="preserve"> …………………………………..</t>
    </r>
  </si>
  <si>
    <r>
      <t xml:space="preserve">Índices de entregas de hidrocarburos
</t>
    </r>
    <r>
      <rPr>
        <sz val="8"/>
        <rFont val="Arial"/>
        <family val="2"/>
      </rPr>
      <t>(1)</t>
    </r>
  </si>
  <si>
    <r>
      <t xml:space="preserve">Valor de la cesión de la recaudación líquida
</t>
    </r>
    <r>
      <rPr>
        <sz val="8"/>
        <rFont val="Arial"/>
        <family val="2"/>
      </rPr>
      <t>(2)=[(A)+(B)]*(1)</t>
    </r>
  </si>
  <si>
    <r>
      <t xml:space="preserve">100% Recaudación Líquida (previa al pago a CC.AA.) </t>
    </r>
    <r>
      <rPr>
        <b/>
        <sz val="8"/>
        <rFont val="Arial"/>
        <family val="2"/>
      </rPr>
      <t>(A)</t>
    </r>
  </si>
  <si>
    <r>
      <t xml:space="preserve">Impuesto sobre Transmisiones Patrimoniales y Actos Jurídicos Documentados
</t>
    </r>
    <r>
      <rPr>
        <sz val="7"/>
        <rFont val="Arial"/>
        <family val="2"/>
      </rPr>
      <t>(1)</t>
    </r>
  </si>
  <si>
    <r>
      <t xml:space="preserve">Impuesto sobre Sucesiones y Donaciones
</t>
    </r>
    <r>
      <rPr>
        <sz val="7"/>
        <rFont val="Arial"/>
        <family val="2"/>
      </rPr>
      <t>(2)</t>
    </r>
  </si>
  <si>
    <r>
      <t xml:space="preserve">Tributos sobre el Juego 
</t>
    </r>
    <r>
      <rPr>
        <sz val="7"/>
        <rFont val="Arial"/>
        <family val="2"/>
      </rPr>
      <t>(3)</t>
    </r>
  </si>
  <si>
    <r>
      <t xml:space="preserve">Tasas afectas a los servicios transferidos 
</t>
    </r>
    <r>
      <rPr>
        <sz val="7"/>
        <rFont val="Arial"/>
        <family val="2"/>
      </rPr>
      <t>(4)</t>
    </r>
  </si>
  <si>
    <r>
      <t xml:space="preserve">Impuesto Especial Sobre Determinados Medios de Transporte
</t>
    </r>
    <r>
      <rPr>
        <sz val="7"/>
        <rFont val="Arial"/>
        <family val="2"/>
      </rPr>
      <t>(5)</t>
    </r>
  </si>
  <si>
    <r>
      <t xml:space="preserve">Recursos tributarios no sujetos a liquidación en términos normativos
</t>
    </r>
    <r>
      <rPr>
        <sz val="7"/>
        <rFont val="Arial"/>
        <family val="2"/>
      </rPr>
      <t xml:space="preserve"> (6)= (1)+...+(5)</t>
    </r>
  </si>
  <si>
    <r>
      <t xml:space="preserve">Rendimiento definitivo de la Tarifa Autonómica del IRPF
</t>
    </r>
    <r>
      <rPr>
        <sz val="7"/>
        <rFont val="Arial"/>
        <family val="2"/>
      </rPr>
      <t>(7)</t>
    </r>
  </si>
  <si>
    <r>
      <t xml:space="preserve">Impuesto sobre el Valor Añadido
</t>
    </r>
    <r>
      <rPr>
        <sz val="7"/>
        <rFont val="Arial"/>
        <family val="2"/>
      </rPr>
      <t>(8)</t>
    </r>
    <r>
      <rPr>
        <b/>
        <sz val="8"/>
        <rFont val="Arial"/>
        <family val="2"/>
      </rPr>
      <t xml:space="preserve"> </t>
    </r>
  </si>
  <si>
    <r>
      <t xml:space="preserve">Total Impuestos Especiales 
</t>
    </r>
    <r>
      <rPr>
        <sz val="7"/>
        <rFont val="Arial"/>
        <family val="2"/>
      </rPr>
      <t>(9)</t>
    </r>
  </si>
  <si>
    <r>
      <t xml:space="preserve">Recursos tributarios sujetos a liquidación en términos normativos
</t>
    </r>
    <r>
      <rPr>
        <sz val="7"/>
        <rFont val="Arial"/>
        <family val="2"/>
      </rPr>
      <t>(10)= (7)+(8)+(9)</t>
    </r>
  </si>
  <si>
    <r>
      <t xml:space="preserve">Total recursos tributarios en términos normativos
</t>
    </r>
    <r>
      <rPr>
        <sz val="7"/>
        <rFont val="Arial"/>
        <family val="2"/>
      </rPr>
      <t>(11)= (6)+(10)</t>
    </r>
  </si>
  <si>
    <r>
      <t xml:space="preserve">Valor en el año base 2007 
de los traspasos previstos 
en art. 21.1 Ley 22/2009
</t>
    </r>
    <r>
      <rPr>
        <sz val="8"/>
        <rFont val="Arial"/>
        <family val="2"/>
      </rPr>
      <t>(2)</t>
    </r>
  </si>
  <si>
    <r>
      <t xml:space="preserve">Fondo de Cooperación 
</t>
    </r>
    <r>
      <rPr>
        <sz val="7"/>
        <rFont val="Arial"/>
        <family val="2"/>
      </rPr>
      <t>(1)</t>
    </r>
  </si>
  <si>
    <r>
      <t xml:space="preserve">Fondo de Competitividad  
</t>
    </r>
    <r>
      <rPr>
        <sz val="7"/>
        <rFont val="Arial"/>
        <family val="2"/>
      </rPr>
      <t>(2)</t>
    </r>
  </si>
  <si>
    <r>
      <t xml:space="preserve">Compensación D.A. Tercera Ley 22/2009 
</t>
    </r>
    <r>
      <rPr>
        <sz val="7"/>
        <rFont val="Arial"/>
        <family val="2"/>
      </rPr>
      <t>(3)</t>
    </r>
  </si>
  <si>
    <r>
      <t xml:space="preserve">Total
</t>
    </r>
    <r>
      <rPr>
        <sz val="7"/>
        <rFont val="Arial"/>
        <family val="2"/>
      </rPr>
      <t>(4)= (1)+(2)+(3)</t>
    </r>
  </si>
  <si>
    <r>
      <t xml:space="preserve">Fondos de Convergencia Autonómica 
</t>
    </r>
    <r>
      <rPr>
        <sz val="7"/>
        <rFont val="Arial"/>
        <family val="2"/>
      </rPr>
      <t>(12)</t>
    </r>
  </si>
  <si>
    <r>
      <t xml:space="preserve">Total recursos sujetos a liquidación 
</t>
    </r>
    <r>
      <rPr>
        <sz val="7"/>
        <rFont val="Arial"/>
        <family val="2"/>
      </rPr>
      <t>(14)= (6)+(13)</t>
    </r>
  </si>
  <si>
    <t>Total recaudación</t>
  </si>
  <si>
    <t>Total Castilla y León</t>
  </si>
  <si>
    <t>Recaudación por recargos sobre tributos estatales</t>
  </si>
  <si>
    <t>Recaudación por impuestos propios</t>
  </si>
  <si>
    <t>Comunidad Autónoma de Castilla y León</t>
  </si>
  <si>
    <t>Total Comunidad de Madrid</t>
  </si>
  <si>
    <t>Comunidad de Madrid</t>
  </si>
  <si>
    <t>Total Illes Balears</t>
  </si>
  <si>
    <t>Illes Balears</t>
  </si>
  <si>
    <t>Total Extremadura</t>
  </si>
  <si>
    <t>Comunidad Autónoma de Extremadura</t>
  </si>
  <si>
    <t>Total Canarias</t>
  </si>
  <si>
    <t>Comunidad Autónoma de Canarias</t>
  </si>
  <si>
    <t>Total Castilla-La Mancha</t>
  </si>
  <si>
    <t>Comunidad Autónoma de Castilla-La Mancha</t>
  </si>
  <si>
    <t>Total Aragón</t>
  </si>
  <si>
    <t>Comunidad Autónoma de Aragón</t>
  </si>
  <si>
    <t>Total Comunitat Valenciana</t>
  </si>
  <si>
    <t>Comunitat Valenciana</t>
  </si>
  <si>
    <t>Total Región de Murcia</t>
  </si>
  <si>
    <t>Región de Murcia</t>
  </si>
  <si>
    <t>Total La Rioja</t>
  </si>
  <si>
    <t>Comunidad Autónoma de La Rioja</t>
  </si>
  <si>
    <t>Comunidad Autónoma de Cantabria</t>
  </si>
  <si>
    <t>Principado de Asturias</t>
  </si>
  <si>
    <t>Comunidad Autónoma de Andalucía</t>
  </si>
  <si>
    <t>Total Galicia</t>
  </si>
  <si>
    <t>Impuesto sobre el daño medioambiental causado por determinados usos y aprovechamientos de agua embalsada</t>
  </si>
  <si>
    <t>Comunidad Autónoma de Galicia</t>
  </si>
  <si>
    <t>Total Cataluña</t>
  </si>
  <si>
    <t>Comunidad Autónoma de Cataluña</t>
  </si>
  <si>
    <t>OTROS TRIBUTOS: IMPUESTO SOBRE EL PATRIMONIO, IMPUESTO SOBRE ACTIVIDADES DE JUEGO  E IMPUESTO SOBRE DEPÓSITOS DE ENTIDADES DE CRÉDITO</t>
  </si>
  <si>
    <t>Programa 221M</t>
  </si>
  <si>
    <t>Programa 231A</t>
  </si>
  <si>
    <t>Programa 231F</t>
  </si>
  <si>
    <t>Programa 231I</t>
  </si>
  <si>
    <t>Programa 232A</t>
  </si>
  <si>
    <t>Programa 232C</t>
  </si>
  <si>
    <t>Total Política 23</t>
  </si>
  <si>
    <t>Programa 241A</t>
  </si>
  <si>
    <t>Programa 261N</t>
  </si>
  <si>
    <t>Programa 261O</t>
  </si>
  <si>
    <t>Total Política 26</t>
  </si>
  <si>
    <t>Programa 313A</t>
  </si>
  <si>
    <t>Programa 313B</t>
  </si>
  <si>
    <t>Total Política 31</t>
  </si>
  <si>
    <t>Programa 322B</t>
  </si>
  <si>
    <t>Programa 322L</t>
  </si>
  <si>
    <t>Programa 323M</t>
  </si>
  <si>
    <t>Total Política 32</t>
  </si>
  <si>
    <t>Otros programas 45</t>
  </si>
  <si>
    <t>Programa 412C</t>
  </si>
  <si>
    <t>Programa 412D</t>
  </si>
  <si>
    <t>Programa 414B</t>
  </si>
  <si>
    <t>Total Política 41</t>
  </si>
  <si>
    <t>Programa 441M</t>
  </si>
  <si>
    <t>Programa 452A</t>
  </si>
  <si>
    <t>Programa 453A</t>
  </si>
  <si>
    <t>Programa 453B</t>
  </si>
  <si>
    <t>Total Política 45</t>
  </si>
  <si>
    <t>Programa 463B</t>
  </si>
  <si>
    <t>Programa 465A</t>
  </si>
  <si>
    <t>Total Política 46</t>
  </si>
  <si>
    <t>Programa 921O</t>
  </si>
  <si>
    <t>Programa 941O</t>
  </si>
  <si>
    <t>Programa 942A</t>
  </si>
  <si>
    <t>Total Política 94</t>
  </si>
  <si>
    <t>POLÍTICA 46.  INVESTIGACIÓN, DESARROLLO E INNOVACIÓN</t>
  </si>
  <si>
    <t>POLÍTICA  26. ACCESO VIVIENDA Y FOMENTO EDIFICACÓN</t>
  </si>
  <si>
    <t>POLÍTICA 92. SERVICIOS DE CARÁCTER GENERAL</t>
  </si>
  <si>
    <t>17.2.2  CONVENIOS Y OTRAS TRANSFERENCIAS (CAPÍTULOS 4 Y 7)
CLASIFICADOS POR POLÍTICAS Y PROGRAMAS</t>
  </si>
  <si>
    <r>
      <rPr>
        <b/>
        <sz val="8"/>
        <rFont val="Arial"/>
        <family val="2"/>
      </rPr>
      <t>FEAGA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(1)</t>
    </r>
  </si>
  <si>
    <r>
      <rPr>
        <b/>
        <sz val="8"/>
        <rFont val="Arial"/>
        <family val="2"/>
      </rPr>
      <t>FEADER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(2)</t>
    </r>
  </si>
  <si>
    <r>
      <rPr>
        <b/>
        <sz val="8"/>
        <rFont val="Arial"/>
        <family val="2"/>
      </rPr>
      <t>Otros recursos agrarios y pesqueros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(4)</t>
    </r>
  </si>
  <si>
    <r>
      <rPr>
        <b/>
        <sz val="8"/>
        <rFont val="Arial"/>
        <family val="2"/>
      </rPr>
      <t>Fondo Social Europeo</t>
    </r>
    <r>
      <rPr>
        <sz val="7"/>
        <rFont val="Arial"/>
        <family val="2"/>
      </rPr>
      <t xml:space="preserve">
(5)</t>
    </r>
  </si>
  <si>
    <r>
      <rPr>
        <b/>
        <sz val="8"/>
        <rFont val="Arial"/>
        <family val="2"/>
      </rPr>
      <t xml:space="preserve">FEDER 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(6)</t>
    </r>
  </si>
  <si>
    <r>
      <rPr>
        <b/>
        <sz val="8"/>
        <rFont val="Arial"/>
        <family val="2"/>
      </rPr>
      <t>Fondo de Cohesión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(7)</t>
    </r>
  </si>
  <si>
    <r>
      <rPr>
        <b/>
        <sz val="8"/>
        <rFont val="Arial"/>
        <family val="2"/>
      </rPr>
      <t>Total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(8)= (1)+...+(7)</t>
    </r>
  </si>
  <si>
    <t>PARTICIPACIÓN EN TRIBUTOS: AYUNTAMIENTOS</t>
  </si>
  <si>
    <t>PARTICIPACIÓN EN TRIBUTOS: DIPUTACIONES</t>
  </si>
  <si>
    <t>Concepto</t>
  </si>
  <si>
    <t>Melilla</t>
  </si>
  <si>
    <t>Ceuta</t>
  </si>
  <si>
    <t>Fondo de Cooperación</t>
  </si>
  <si>
    <t>Ingresos Tributarios</t>
  </si>
  <si>
    <t>Fondos de Compensación Interterritorial</t>
  </si>
  <si>
    <t>1. Fondo de Compensación</t>
  </si>
  <si>
    <t>2. Fondo Complementario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</si>
  <si>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</si>
  <si>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</si>
  <si>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</si>
  <si>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1. FEDER</t>
  </si>
  <si>
    <t>2. Fondo de Cohesión</t>
  </si>
  <si>
    <t>3. Fondo Social Europeo</t>
  </si>
  <si>
    <t xml:space="preserve">DIPUTACIÓN DE ÁLAVA </t>
  </si>
  <si>
    <t>DIPUTACIÓN DE GIPUZKOA</t>
  </si>
  <si>
    <t>DIPUTACIÓN DE BIZKAIA</t>
  </si>
  <si>
    <t>Impuestos Especiales Fabricación: s/ Alcoholes y Productos Intermedios</t>
  </si>
  <si>
    <t>Impuestos Especiales Fabricación: Labores del Tabaco</t>
  </si>
  <si>
    <t xml:space="preserve"> Impuestos Especiales Fabricación: Hidrocarburos</t>
  </si>
  <si>
    <t>Impuestos Especiales Fabricación: s/ Cerveza</t>
  </si>
  <si>
    <t>Tributos y otros ingresos</t>
  </si>
  <si>
    <t>Importe</t>
  </si>
  <si>
    <t>Impuesto sobre el Juego del Bingo</t>
  </si>
  <si>
    <t>Recargo de la Tasa sobre el Juego</t>
  </si>
  <si>
    <t>Canon del agua</t>
  </si>
  <si>
    <t xml:space="preserve">Otras tasas e ingresos </t>
  </si>
  <si>
    <t>Resumen por conceptos</t>
  </si>
  <si>
    <t>Fondos de la UE</t>
  </si>
  <si>
    <t>Fondo Social Europeo</t>
  </si>
  <si>
    <t>Otros recurosos agrarios y pesqueros</t>
  </si>
  <si>
    <t>Transferencias</t>
  </si>
  <si>
    <t>Transferencias del Estado</t>
  </si>
  <si>
    <t>Suma de recursos complementarios</t>
  </si>
  <si>
    <t xml:space="preserve">Fuentes: </t>
  </si>
  <si>
    <t xml:space="preserve">(*) Las Diputaciones Forales recaudan los tributos concertados y efectúan las aportaciones a la  Comunidad Autónoma. Asimismo, con tales tributos concertados satisfacen la participación en dichos  tributos a las Entidades Locales de su ámbito territorial y efectúan el pago al Estado, a través de la  Comunidad Autónoma, del cupo. </t>
  </si>
  <si>
    <r>
      <t xml:space="preserve">Tarifa Autonómica del IRPF (con capacidad normativa)
</t>
    </r>
    <r>
      <rPr>
        <sz val="8"/>
        <rFont val="Arial"/>
        <family val="2"/>
      </rPr>
      <t>(3)</t>
    </r>
  </si>
  <si>
    <r>
      <t xml:space="preserve">Valor en el año base 2007
del FSG tras la regularización 
del art. 10.3 a 1.1.2016
</t>
    </r>
    <r>
      <rPr>
        <sz val="8"/>
        <rFont val="Arial"/>
        <family val="2"/>
      </rPr>
      <t>(1)</t>
    </r>
  </si>
  <si>
    <t>Justicia</t>
  </si>
  <si>
    <t>Defensa</t>
  </si>
  <si>
    <t>Asuntos Exteriores y Cooperación</t>
  </si>
  <si>
    <t>Hacienda y Función Pública</t>
  </si>
  <si>
    <t>Interior</t>
  </si>
  <si>
    <t>Fomento</t>
  </si>
  <si>
    <t>Educación Cultura y Deporte</t>
  </si>
  <si>
    <t>Empleo y Seguridad Social</t>
  </si>
  <si>
    <t xml:space="preserve"> Energía, Turismo y Agenda Digital</t>
  </si>
  <si>
    <t>Agricultura y  Pesca, Alimentación y Medio Ambiente</t>
  </si>
  <si>
    <t>Presidencia y para las Admones. Territoriales</t>
  </si>
  <si>
    <t>Sanidad Servicios Sociales e Igualdad</t>
  </si>
  <si>
    <t>Economía, Industria y Competividad</t>
  </si>
  <si>
    <t>Economía, Industria y Compet.</t>
  </si>
  <si>
    <t>Agricultura y Pesca, Alimentación y Medio Ambiente</t>
  </si>
  <si>
    <t>Programa 112A</t>
  </si>
  <si>
    <t>POLÍTICA 11. JUSTICIA</t>
  </si>
  <si>
    <t>PROGRAMA 231.A. PLAN NACIONAL SOBRE DROGAS</t>
  </si>
  <si>
    <t>PROGRAMA 231.I. AUTÓNOMIA PERSONAL Y ATENCIÓN DEPENDENCIA</t>
  </si>
  <si>
    <t>PROGRAMA 232.A.  PROMOCIÓN Y SERVICIOS A LA JUVENTUD</t>
  </si>
  <si>
    <t>PROGRAMA 241.A. FOMENTO DE INSERCIÓN Y  ESTABILIDAD LABORAL</t>
  </si>
  <si>
    <t>PROGRAMA 261.N. PROM.ADMÓN. AYUDAS REHAB. ACC.VIVIENDA</t>
  </si>
  <si>
    <t>PROGRAMA 313.A. PRESTAC. SANITARIAS Y FARMACIA</t>
  </si>
  <si>
    <t>PROGRAMA 313.B. SALUD PÚBLICA, SAN.EXT. Y CALIDAD</t>
  </si>
  <si>
    <t>PROGRAMA 412.D. COMPET.Y CALIDAD SANIDAD AGRARIA</t>
  </si>
  <si>
    <t>ENDEUDAMIENTO 2017</t>
  </si>
  <si>
    <t>Fuente: Liquidación del sistema de financiación. Año 2017</t>
  </si>
  <si>
    <t>I. Actos jurídicos documentados</t>
  </si>
  <si>
    <t>I. Determinados Medios de Transporte</t>
  </si>
  <si>
    <t>8.1. INCREMENTO ITE 2007/2017</t>
  </si>
  <si>
    <t xml:space="preserve"> Incremento 2007/2017</t>
  </si>
  <si>
    <t xml:space="preserve"> Año 2017</t>
  </si>
  <si>
    <t>8.2. CÁLCULO DE LOS RECURSOS TRIBUTARIOS EN TÉRMINOS NORMATIVOS DEL AÑO 2017</t>
  </si>
  <si>
    <r>
      <t xml:space="preserve">Recursos tributarios no sujetos a liquidación en términos normativos 2017
</t>
    </r>
    <r>
      <rPr>
        <sz val="8"/>
        <rFont val="Arial"/>
        <family val="2"/>
      </rPr>
      <t>(1)=(6) Cuadro 8.2</t>
    </r>
  </si>
  <si>
    <r>
      <t xml:space="preserve">Recursos tributarios sujetos a liquidación en términos normativos 2017
</t>
    </r>
    <r>
      <rPr>
        <sz val="8"/>
        <rFont val="Arial"/>
        <family val="2"/>
      </rPr>
      <t>(2)=(10) Cuadro 8.2</t>
    </r>
  </si>
  <si>
    <r>
      <t xml:space="preserve">75% de los Recursos tributarios 2017
</t>
    </r>
    <r>
      <rPr>
        <sz val="8"/>
        <rFont val="Arial"/>
        <family val="2"/>
      </rPr>
      <t>(3)=75%[(1)+(2)]</t>
    </r>
  </si>
  <si>
    <r>
      <t xml:space="preserve">Revisión en el año base 2007
del FSG de 2017 por variación en los tipos impositivos
</t>
    </r>
    <r>
      <rPr>
        <sz val="8"/>
        <rFont val="Arial"/>
        <family val="2"/>
      </rPr>
      <t>(3)</t>
    </r>
  </si>
  <si>
    <r>
      <t xml:space="preserve">Valor en el año base 2007 del FSG a 1.1.2017
</t>
    </r>
    <r>
      <rPr>
        <sz val="8"/>
        <rFont val="Arial"/>
        <family val="2"/>
      </rPr>
      <t>(4)=(1)+(2)+(3)</t>
    </r>
  </si>
  <si>
    <r>
      <t xml:space="preserve">Fondo de Suficiencia Global 2017
</t>
    </r>
    <r>
      <rPr>
        <sz val="8"/>
        <rFont val="Arial"/>
        <family val="2"/>
      </rPr>
      <t>(5)=(4)* Incremento ITE 2007/2017</t>
    </r>
  </si>
  <si>
    <t>11.1 RENDIMIENTO DEFINITIVO DE LOS RECURSOS EN EL AÑO 2017</t>
  </si>
  <si>
    <r>
      <t xml:space="preserve">Total pagos por entregas a cuenta 2017
</t>
    </r>
    <r>
      <rPr>
        <sz val="7"/>
        <rFont val="Arial"/>
        <family val="2"/>
      </rPr>
      <t>(6)= (1)+...+(5)</t>
    </r>
  </si>
  <si>
    <r>
      <t>Liquidación 2017 practicada en 2019</t>
    </r>
    <r>
      <rPr>
        <sz val="7"/>
        <rFont val="Arial"/>
        <family val="2"/>
      </rPr>
      <t xml:space="preserve">
(13)= (7)+...+(12)</t>
    </r>
  </si>
  <si>
    <t>Fuente: Liquidación del sistema de financiación. Años 2015 y 2017</t>
  </si>
  <si>
    <t>Entregas a cuenta año 2017</t>
  </si>
  <si>
    <t>Liquidación Sistema de Financiación del año 2015</t>
  </si>
  <si>
    <t>Total recursos  percibidos 2017</t>
  </si>
  <si>
    <t>Impuesto sobre la producción de energía eléctrica de origen nuclear (2)</t>
  </si>
  <si>
    <t>Impuesto sobre la provisión de contenidos por parte de prestadores de servicios de comunicaciones electrónicas y de fomento del sector audiovisual y la difusión cultural digital (7)</t>
  </si>
  <si>
    <t>Impuesto sobre el riesgo medioambiental de la producción, manipulación y transporte, custodia y emisión de elementos radiotóxicos</t>
  </si>
  <si>
    <t>Impuesto sobre los activos no productivos de las personas jurídicas  (1)</t>
  </si>
  <si>
    <t>Impuesto sobre depósito de residuos radioactivos (3)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</si>
  <si>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</si>
  <si>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 xml:space="preserve">Canon de saneamiento  </t>
  </si>
  <si>
    <t>Impuesto sobre grandes establecimientos comerciales (8)</t>
  </si>
  <si>
    <t>Impuesto sobre eliminación de residuos de vertederos</t>
  </si>
  <si>
    <t xml:space="preserve">Impuesto sobre el daño medioambiental causado por la emisión de gases
contaminantes a la atmósfera </t>
  </si>
  <si>
    <t>Impuesto sobre el daño medioambiental causado por las grandes áreas de venta</t>
  </si>
  <si>
    <t>Impuesto sobre el impacto medioambiental causado por determinadas actividades (4)</t>
  </si>
  <si>
    <t>Impuesto sobre el impacto medioambiental causado por los grandes establecimientos comerciales (5)</t>
  </si>
  <si>
    <t>Recargo sobre el Impuesto sobre Actividades Económicas</t>
  </si>
  <si>
    <t>(1) No disponible</t>
  </si>
  <si>
    <t>(2) Se declara inconstitucional y nulo, por sentencia del TC de 14 de abril de 2016</t>
  </si>
  <si>
    <t>(3) La DA decimoquinta de la Ley 7/2013, de 23 de diciembre, deja sin efecto, desde el 1 de enero de 2013, mientras exista un tributo estatal que grave el mismo hecho imponible, los artículos 56 a 64 de la Ley 18/2003, de 29 de diciembre, por la que se aprueban medidas fiscales y administrativas, que regulan el impuesto sobre depósito de residuos radiactivos.</t>
  </si>
  <si>
    <t>(4) La Disposición Final decimotercera de la Ley 9/2014, de 6 de noviembre, suspende desde el 1 de enero de 2013 la aplicación de este impuesto.</t>
  </si>
  <si>
    <t>(5) La Disposición Final decimotercera-bis de la Ley 9/2014, de 6 de noviembre, suspende desde el 1 de julio de 2012 la aplicación de este impuesto.</t>
  </si>
  <si>
    <t>(6) El tipo de gravamen es del 0%</t>
  </si>
  <si>
    <t>(7) Se declara inconstitucional y nulo</t>
  </si>
  <si>
    <t>(8) Fue suprimido por la Ley 6/2015, de 29 de diciembre, de Medidas Fiscales y Administrativas para el año 2016</t>
  </si>
  <si>
    <t>Fuente: Información proporcionada por cada Comunidad Autónoma</t>
  </si>
  <si>
    <t>PROGRAMA 456 M.  ACTUACIONES PREVENCIÓN CONTAMIN. Y CAMBIO CLIMÁTICO</t>
  </si>
  <si>
    <t>PROGRAMA 456 D.  ACTUACIÓN EN LA COSTA</t>
  </si>
  <si>
    <t>PROGRAMA 231F. OTROS SERCVICIOS SOCIALES DEL ESTADO</t>
  </si>
  <si>
    <t>PROGRAMA 921O. FORMAC. DEL PERS. DE LAS AA PP</t>
  </si>
  <si>
    <t>PROGRAMA 453B. CREACIÓN INFRAESTRUCTURAS DE CARRETERAS</t>
  </si>
  <si>
    <t>PROGRAMA 323.M.  BECAS Y AYUDAS ESTUDIANTES</t>
  </si>
  <si>
    <t>PROGRAMA 261O. ORDENACIÓN Y FOMENTO EDIFICACIÓN</t>
  </si>
  <si>
    <t>PROGRAMA 232C. ACT.PREV.INTEGRAL VIOLENCIA DE GÉNERO</t>
  </si>
  <si>
    <t>PROGRAMA 942A. COOPERACIÓN ECONÓMICA LOCAL DEL ESTADO</t>
  </si>
  <si>
    <t>PROGRAMA 453A.  INFRAESTRUCTURAS DEL TRANSP. FERROVIARIO</t>
  </si>
  <si>
    <t>PROGRAMA 322.L.  INV.CENTROS EDUCATIVOS Y OTRAS ACTIVIDADES EDUCATIVAS</t>
  </si>
  <si>
    <t>PROGRAMA 221M. SUBSIDIOS INCAP. TEM. Y OTRAS PREST.ECON S.S.</t>
  </si>
  <si>
    <t>PROGRAMA 463B. FOM.COORD.INVESTIG.CIENTÍF.TÉCNICA</t>
  </si>
  <si>
    <t>PROGRAMA 452A. GESTIÓN E INFRAESTRUCT. AGUA</t>
  </si>
  <si>
    <t>PROGRAMA 412 C. COMPET.Y CALIDAD DE LA PROD. Y MERCADOS AGRARIOS</t>
  </si>
  <si>
    <t>PROGRAMA 322B.  EDUC. SECUND. F.P. Y ESCUELAS OF. DE IDIOMAS</t>
  </si>
  <si>
    <t>PROGRAMA 241A. FOMENTO DE INSERCIÍON Y ESTAB.LABORAL</t>
  </si>
  <si>
    <t>PROGRAMA 112A.  TRIBUNALES DE JUSTICIA Y Mº FISCAL</t>
  </si>
  <si>
    <t>POLÍTICA 44.  SUBV. AL TRANSPORTE</t>
  </si>
  <si>
    <t>POLITICA 32.  EDUCACIÓN</t>
  </si>
  <si>
    <t xml:space="preserve">POLITICA 94. TRANSF. A OTRAS ADMONES. PÚBLICAS </t>
  </si>
  <si>
    <t>POLITICA 31. SANIDAD</t>
  </si>
  <si>
    <t>POLITICA 26. ACCESO A LA VIVIENDA Y FOMENTO DE LA EDIFICACIÓN</t>
  </si>
  <si>
    <t>POLITICA 24. FOMENTO DEL EMPLEO</t>
  </si>
  <si>
    <t>POLITICA 23. SERVICIOS SOCIALES Y PROMOCIÓN SOCIAL</t>
  </si>
  <si>
    <t>Otros programas 32</t>
  </si>
  <si>
    <t>Otros programas 41</t>
  </si>
  <si>
    <t>Programa 456D</t>
  </si>
  <si>
    <t>Programa 456M</t>
  </si>
  <si>
    <t>Otros programas 46</t>
  </si>
  <si>
    <t>PROGRAMA 231.F. OTROS SERV. SOCIALES DEL ESTADO</t>
  </si>
  <si>
    <t>PROGRAMA 231.I. AUTONÓMIA PERSONAL Y ATENCIÓN A LA DEPENDENCIA</t>
  </si>
  <si>
    <t>PROGRAMA 232.C. ACTUAC.PREVENC.INTEG.VIOLENCIA DE GÉNERO</t>
  </si>
  <si>
    <t>17.2. SUBVENCIONES GESTIONADAS, CONVENIOS Y CONTRATOS-PROGRAMA (CAPÍTULOS 4 Y 7) CLASIFICADOS POR POLÍTICAS Y PROGRAMAS</t>
  </si>
  <si>
    <t>17.2.1  SUBVENCIONES GESTIONADAS  (CAPÍTULOS 4 Y 7) CLASIFICADAS POR POLÍTICAS Y PROGRAMAS</t>
  </si>
  <si>
    <t>PROGRAMA 241.A. FOMENTO INSERCIÓN Y ESTAB.LABORAL</t>
  </si>
  <si>
    <t>PROGRAMA 441M. SUBV. Y APOYO TRANSP.TERRESTRE</t>
  </si>
  <si>
    <t>PROGRAMA 261N. PROM.AD.Y AYUDA REHAB.ACCES.VIVIENDA</t>
  </si>
  <si>
    <t>PROGRAMA 921O. FORM. DEL PERSONAL DE LAS AA PP</t>
  </si>
  <si>
    <t>PROGRAMA 313  B.  SALUD PÚBLICA, SAN.EXT. Y CALIDAD</t>
  </si>
  <si>
    <t>32. EDUCACIÓN</t>
  </si>
  <si>
    <t>ENDEUDAMIENTO 2016</t>
  </si>
  <si>
    <t>ENDEUDAMIENTO NETO (2017-2016)</t>
  </si>
  <si>
    <t>Administraciones  Públicas de cada Comunidad correspondiente a los años 2017 y 2016 según el SEC 2010 de Contabilidad Nacional. Fuente: Boletín Estadístico del Banco de España.</t>
  </si>
  <si>
    <t>ENDEUDAMIENTO POR MECANISMOS DE LIQUIDEZ  A 31/12/2017</t>
  </si>
  <si>
    <t>Fondo de Liquidez Autónomico</t>
  </si>
  <si>
    <t>Fuente: Consejería de Hacienda del Gobierno de Canarias.</t>
  </si>
  <si>
    <t xml:space="preserve">Fuente: Elaboración propia a partir del documento "Recaudación por Tributos Cedidos gestionados por las Comunidades Autónomas y Tributos Concertados. Ejercicio 2017" elaborado por la Inspección General del Ministerio de Hacienda y datos propios de la SGFAL </t>
  </si>
  <si>
    <t>Fuente: Web del Gobierno Vasco. Ejecución del Presupuesto de la Administración General de la Comunidad Autónoma de Euskadi de 2017</t>
  </si>
  <si>
    <t>Fuente: Elaboración propia a partir del documento "Recaudación por Tributos Cedidos gestionados por las Comunidades Autónomas y Tributos Concertados. Ejercicio 2017" elaborado por la Inspección General del Ministerio de Hacienda  y datos propios de la SGFAL.</t>
  </si>
  <si>
    <t>Fuente: Memoria de la ejecución presupuestaria de Navarra, ejercicio 2017. Resto cuadros y datos propios de la SGFAL.</t>
  </si>
  <si>
    <t>Nota.- El importe de la deuda que figura en este cuadro se corresponde con la deuda del sector Administraciones Públicas de cada Comunidad correspondiente a los años 2017 y 2016 según el SEC 2010 de Contabilidad Nacional.</t>
  </si>
  <si>
    <t>Impuestos Especiales Fabricación: Hidrocarburos</t>
  </si>
  <si>
    <t>RECURSOS NO FINANCIEROS</t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</si>
  <si>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</si>
  <si>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Recursos no tributarios</t>
    </r>
  </si>
  <si>
    <r>
      <rPr>
        <b/>
        <u/>
        <sz val="8"/>
        <color theme="1"/>
        <rFont val="Arial"/>
        <family val="2"/>
      </rPr>
      <t>RECURSOS LEY 22/2009:</t>
    </r>
    <r>
      <rPr>
        <b/>
        <sz val="8"/>
        <color theme="1"/>
        <rFont val="Arial"/>
        <family val="2"/>
      </rPr>
      <t xml:space="preserve"> Fondos de Convergencia Autonómica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</si>
  <si>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Impuestos propios y recargos sobre tributos estatales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</si>
  <si>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Otros tributos: Imp. Patrimonio, Imp. Act. Juego e Imp. Dep. Entd. Crédito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</si>
  <si>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Fondos de Compensación interterritorial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</si>
  <si>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Financiación como entidades provinciales</t>
    </r>
  </si>
  <si>
    <r>
      <rPr>
        <b/>
        <u/>
        <sz val="8"/>
        <color theme="1"/>
        <rFont val="Arial"/>
        <family val="2"/>
      </rPr>
      <t xml:space="preserve">OTROS RECURSOS: </t>
    </r>
    <r>
      <rPr>
        <b/>
        <sz val="8"/>
        <color theme="1"/>
        <rFont val="Arial"/>
        <family val="2"/>
      </rPr>
      <t>Subvenciones, Convenios y Contratos-Programa</t>
    </r>
  </si>
  <si>
    <r>
      <rPr>
        <b/>
        <u/>
        <sz val="8"/>
        <color theme="1"/>
        <rFont val="Arial"/>
        <family val="2"/>
      </rPr>
      <t>OTROS RECURSOS:</t>
    </r>
    <r>
      <rPr>
        <b/>
        <sz val="8"/>
        <color theme="1"/>
        <rFont val="Arial"/>
        <family val="2"/>
      </rPr>
      <t xml:space="preserve"> Recursos proporcionados por la Unión Europea</t>
    </r>
  </si>
  <si>
    <r>
      <t xml:space="preserve">Tributos cedidos totalmente no sujetos a liquidación (Recaudación real)
</t>
    </r>
    <r>
      <rPr>
        <sz val="8"/>
        <rFont val="Arial"/>
        <family val="2"/>
      </rPr>
      <t>(1)</t>
    </r>
  </si>
  <si>
    <r>
      <t xml:space="preserve">Tasas afectas a los servicios transferidos (Recaudación normativa)
</t>
    </r>
    <r>
      <rPr>
        <sz val="8"/>
        <rFont val="Arial"/>
        <family val="2"/>
      </rPr>
      <t>(2)</t>
    </r>
  </si>
  <si>
    <t>Ejercicio 2017 elaborado por la Inspección General del  Ministerio de Hacienda.</t>
  </si>
  <si>
    <r>
      <t>Aportación provisional del Estado del Art. 9.a.) en el año base</t>
    </r>
    <r>
      <rPr>
        <b/>
        <sz val="8"/>
        <rFont val="Arial"/>
        <family val="2"/>
      </rPr>
      <t xml:space="preserve"> (A)</t>
    </r>
  </si>
  <si>
    <r>
      <t xml:space="preserve">Recursos adicionales previstos en el art. 6 </t>
    </r>
    <r>
      <rPr>
        <b/>
        <sz val="8"/>
        <rFont val="Arial"/>
        <family val="2"/>
      </rPr>
      <t>(B)</t>
    </r>
  </si>
  <si>
    <r>
      <t xml:space="preserve">Importe de la aportación definitiva del Estado en el año base </t>
    </r>
    <r>
      <rPr>
        <b/>
        <sz val="8"/>
        <rFont val="Arial"/>
        <family val="2"/>
      </rPr>
      <t>(C)=(A)+(B)</t>
    </r>
  </si>
  <si>
    <t>Fondo de Garantía de Servicios Públicos Fundamentales (F)=(E)+Total (3)</t>
  </si>
  <si>
    <r>
      <t xml:space="preserve">Índice de variación ITE 2007-2017 </t>
    </r>
    <r>
      <rPr>
        <b/>
        <sz val="8"/>
        <rFont val="Arial"/>
        <family val="2"/>
      </rPr>
      <t>(D)</t>
    </r>
  </si>
  <si>
    <r>
      <t xml:space="preserve">Importe definitivo de la aportación del Estado 2017 </t>
    </r>
    <r>
      <rPr>
        <b/>
        <sz val="8"/>
        <rFont val="Arial"/>
        <family val="2"/>
      </rPr>
      <t>(E)=(C)*(D)</t>
    </r>
  </si>
  <si>
    <r>
      <t xml:space="preserve">Entregas a cuenta IRPF 
</t>
    </r>
    <r>
      <rPr>
        <sz val="7"/>
        <rFont val="Arial"/>
        <family val="2"/>
      </rPr>
      <t>(1)</t>
    </r>
  </si>
  <si>
    <r>
      <t xml:space="preserve">Entregas a cuenta IVA 
</t>
    </r>
    <r>
      <rPr>
        <sz val="7"/>
        <rFont val="Arial"/>
        <family val="2"/>
      </rPr>
      <t>(2)</t>
    </r>
  </si>
  <si>
    <r>
      <t xml:space="preserve">Entregas a cuenta IIEE 
</t>
    </r>
    <r>
      <rPr>
        <sz val="7"/>
        <rFont val="Arial"/>
        <family val="2"/>
      </rPr>
      <t>(3)</t>
    </r>
  </si>
  <si>
    <r>
      <t xml:space="preserve">Entregas a cuenta Transferencia del Fondo de Garantía 
</t>
    </r>
    <r>
      <rPr>
        <sz val="7"/>
        <rFont val="Arial"/>
        <family val="2"/>
      </rPr>
      <t>(4)</t>
    </r>
  </si>
  <si>
    <r>
      <t xml:space="preserve">Entregas a cuenta Fondo de Suficiencia Global 
</t>
    </r>
    <r>
      <rPr>
        <sz val="7"/>
        <rFont val="Arial"/>
        <family val="2"/>
      </rPr>
      <t>(5)</t>
    </r>
  </si>
  <si>
    <r>
      <t xml:space="preserve">Liquidación IRPF 
</t>
    </r>
    <r>
      <rPr>
        <sz val="7"/>
        <rFont val="Arial"/>
        <family val="2"/>
      </rPr>
      <t>(7)</t>
    </r>
  </si>
  <si>
    <r>
      <t xml:space="preserve">Liquidación IVA 
</t>
    </r>
    <r>
      <rPr>
        <sz val="7"/>
        <rFont val="Arial"/>
        <family val="2"/>
      </rPr>
      <t>(8)</t>
    </r>
  </si>
  <si>
    <r>
      <t xml:space="preserve">Liquidación IIEE 
</t>
    </r>
    <r>
      <rPr>
        <sz val="7"/>
        <rFont val="Arial"/>
        <family val="2"/>
      </rPr>
      <t>(9)</t>
    </r>
  </si>
  <si>
    <r>
      <t xml:space="preserve">Liquidación Transferencia del Fondo de Garantía 
</t>
    </r>
    <r>
      <rPr>
        <sz val="7"/>
        <rFont val="Arial"/>
        <family val="2"/>
      </rPr>
      <t>(10)</t>
    </r>
  </si>
  <si>
    <r>
      <t xml:space="preserve">Liquidación Fondo de Suficiencia Global 
</t>
    </r>
    <r>
      <rPr>
        <sz val="7"/>
        <rFont val="Arial"/>
        <family val="2"/>
      </rPr>
      <t>(11)</t>
    </r>
  </si>
  <si>
    <t>11.2 RECURSOS DEL SISTEMA PERCIBIDOS POR LAS CC.AA. EN EL AÑO 2017</t>
  </si>
  <si>
    <t>Total Andalucía</t>
  </si>
  <si>
    <t>Total Principado de Asturias</t>
  </si>
  <si>
    <t>Canon de saneamiento (1)</t>
  </si>
  <si>
    <t>Impuesto sobre actividadades que inciden en el medio ambiente</t>
  </si>
  <si>
    <t>Impuesto sobre la instalación de máquinas en establecimientos de hostelería autorizados</t>
  </si>
  <si>
    <t>Total Cantabria</t>
  </si>
  <si>
    <t>Impuesto sobre los premios del bingo (6)</t>
  </si>
  <si>
    <t>Fuente: AEAT y Documento Recaudación por Tributos Cedidos gestionados por las Comunidades Autónomas y Tributos Concertados. Ejercicio 2017 elaborado por la Inspección General del Ministerio de Hacienda.</t>
  </si>
  <si>
    <t>16.0.  DEL CAPÍTULO 4 "TRANSFERENCIAS CORRIENTES"  Y CAPÍTULO 7 "TRANSFERENCIAS DE CAPITAL</t>
  </si>
  <si>
    <t xml:space="preserve">16.1.  DEL CAPÍTULO 4 "TRANSFERENCIAS CORRIENTES" </t>
  </si>
  <si>
    <t xml:space="preserve">16.1.1. DEL CAPÍTULO 4 "TRANSFERENCIAS CORRIENTES" </t>
  </si>
  <si>
    <t>16.1.2. DEL CAPÍTULO 4 "TRANSFERENCIAS CORRIENTES"</t>
  </si>
  <si>
    <t>16.2.  DEL CAPÍTULO 7 "TRANSFERENCIAS DE CAPITAL"</t>
  </si>
  <si>
    <t>16.2.1  DEL CAPÍTULO 7 "TRANSFERENCIAS DE CAPITAL"</t>
  </si>
  <si>
    <t>16.2.2 DEL CAPÍTULO 7 "TRANSFERENCIAS DE CAPITAL"</t>
  </si>
  <si>
    <t>PROGRAMA 441.M. SUBV. Y7 APOYO TRANSP. TERRESTRE</t>
  </si>
  <si>
    <t>POLITICA 92. SERVICIOS DE CARÁCTER GENERAL</t>
  </si>
  <si>
    <r>
      <rPr>
        <b/>
        <sz val="8"/>
        <rFont val="Arial"/>
        <family val="2"/>
      </rPr>
      <t>Fondos agrarios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(3)</t>
    </r>
  </si>
  <si>
    <t>Dirección General de Fondos Comunitarios. Ministerio de Hacienda.</t>
  </si>
  <si>
    <t>Unidad Administradora del Fondo Social Europeo. Ministerio de Trabajo, Migraciones y Seguridad Social.</t>
  </si>
  <si>
    <t>Dirección General de Servicios. Ministerio de Agricultura, Pesca y Alimentación.</t>
  </si>
  <si>
    <t>Secretaria General de Financiación Autonómica y Local. Ministerio de Hacienda.</t>
  </si>
  <si>
    <t>Dirección General de Fondos Comunitarios. Ministerio de Hacienda</t>
  </si>
  <si>
    <t>Impuesto Especial sobre la Electricidad</t>
  </si>
  <si>
    <t>Unidad Administradora del Fondo Social Europeo. Ministerio de Empleo y Seguridad Social.</t>
  </si>
  <si>
    <t>Dirección General de Servicios. Ministerio de Agricultura, Alimentación y Medio Ambiente.</t>
  </si>
  <si>
    <t>Fondo Español de Garantía Agraria. Ministerio de Agricultura, Alimentación y Medio Ambiente.</t>
  </si>
  <si>
    <t>Web del Gobierno Vasco. Ejecución del Presupuesto de la Administración General de la Comunidad Autónoma de Euskadi de 2017.</t>
  </si>
  <si>
    <t>Memoria de la ejecución presupuestaria de Navarra, ejercicio 2017.</t>
  </si>
  <si>
    <r>
      <t xml:space="preserve">Peso relativo de la población ajustada
</t>
    </r>
    <r>
      <rPr>
        <sz val="8"/>
        <rFont val="Arial"/>
        <family val="2"/>
      </rPr>
      <t>(1)</t>
    </r>
  </si>
  <si>
    <r>
      <t xml:space="preserve">Participación en el Fondo de Garantía 2017
</t>
    </r>
    <r>
      <rPr>
        <sz val="8"/>
        <rFont val="Arial"/>
        <family val="2"/>
      </rPr>
      <t>(2)=(1)*(F) Cuadro 8.3</t>
    </r>
  </si>
  <si>
    <r>
      <t xml:space="preserve">75% de los Recursos tributarios 2017
</t>
    </r>
    <r>
      <rPr>
        <sz val="8"/>
        <rFont val="Arial"/>
        <family val="2"/>
      </rPr>
      <t>(3)=(3) Cuadro 8.3</t>
    </r>
  </si>
  <si>
    <r>
      <t xml:space="preserve">Transferencia del Fondo de Garantía
</t>
    </r>
    <r>
      <rPr>
        <sz val="8"/>
        <rFont val="Arial"/>
        <family val="2"/>
      </rPr>
      <t>(4)=(2)-(3)</t>
    </r>
  </si>
  <si>
    <t xml:space="preserve">IMPORTE POR
CONCEPTOS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</si>
</sst>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0.0"/>
    <numFmt numFmtId="201" formatCode="#,##0.00\ \ ;\-#,##0.00\ \ ;\ \-\ \ \ ;\ @\ \ "/>
    <numFmt numFmtId="202" formatCode="0.0000\ \ \ \ \ \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u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double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dashed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slantDashDot">
        <color theme="0"/>
      </right>
      <top style="thin">
        <color indexed="64"/>
      </top>
      <bottom/>
      <diagonal/>
    </border>
  </borders>
  <cellStyleXfs count="41">
    <xf numFmtId="0" fontId="0" fillId="0" borderId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115">
    <xf numFmtId="0" fontId="0" fillId="0" borderId="0" xfId="0"/>
    <xf numFmtId="0" fontId="0" fillId="0" borderId="0" xfId="0" applyBorder="1"/>
    <xf numFmtId="4" fontId="0" fillId="0" borderId="0" xfId="0" applyNumberFormat="1"/>
    <xf numFmtId="167" fontId="5" fillId="0" borderId="6" xfId="9" applyNumberFormat="1" applyFont="1" applyBorder="1" applyAlignment="1">
      <alignment horizontal="center" vertical="center" wrapText="1"/>
    </xf>
    <xf numFmtId="167" fontId="5" fillId="0" borderId="6" xfId="9" applyNumberFormat="1" applyFont="1" applyBorder="1" applyAlignment="1">
      <alignment horizontal="centerContinuous" vertical="center" wrapText="1"/>
    </xf>
    <xf numFmtId="167" fontId="5" fillId="0" borderId="6" xfId="9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5" applyFont="1" applyAlignment="1">
      <alignment vertical="center"/>
    </xf>
    <xf numFmtId="0" fontId="4" fillId="0" borderId="0" xfId="12" applyAlignment="1">
      <alignment vertical="center"/>
    </xf>
    <xf numFmtId="4" fontId="4" fillId="0" borderId="0" xfId="12" applyNumberFormat="1" applyAlignment="1">
      <alignment vertical="center"/>
    </xf>
    <xf numFmtId="0" fontId="5" fillId="0" borderId="6" xfId="13" quotePrefix="1" applyFont="1" applyBorder="1" applyAlignment="1" applyProtection="1">
      <alignment horizontal="center" vertical="center" wrapText="1"/>
    </xf>
    <xf numFmtId="0" fontId="5" fillId="0" borderId="6" xfId="13" applyFont="1" applyBorder="1" applyAlignment="1" applyProtection="1">
      <alignment horizontal="center" vertical="center" wrapText="1"/>
    </xf>
    <xf numFmtId="0" fontId="7" fillId="0" borderId="0" xfId="17" applyFont="1"/>
    <xf numFmtId="0" fontId="5" fillId="0" borderId="3" xfId="21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5" applyNumberFormat="1" applyFont="1" applyAlignment="1">
      <alignment vertical="center"/>
    </xf>
    <xf numFmtId="184" fontId="5" fillId="0" borderId="6" xfId="15" applyNumberFormat="1" applyFont="1" applyBorder="1" applyAlignment="1">
      <alignment horizontal="center" vertical="center" wrapText="1"/>
    </xf>
    <xf numFmtId="184" fontId="5" fillId="0" borderId="6" xfId="18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168" fontId="7" fillId="0" borderId="0" xfId="0" applyNumberFormat="1" applyFont="1" applyBorder="1"/>
    <xf numFmtId="171" fontId="7" fillId="0" borderId="0" xfId="0" applyNumberFormat="1" applyFont="1" applyBorder="1"/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184" fontId="5" fillId="2" borderId="6" xfId="15" applyNumberFormat="1" applyFont="1" applyFill="1" applyBorder="1" applyAlignment="1">
      <alignment horizontal="center" vertical="center" wrapText="1"/>
    </xf>
    <xf numFmtId="0" fontId="5" fillId="0" borderId="7" xfId="15" applyFont="1" applyBorder="1" applyAlignment="1">
      <alignment horizontal="center" vertical="center" wrapText="1"/>
    </xf>
    <xf numFmtId="176" fontId="5" fillId="0" borderId="0" xfId="15" applyNumberFormat="1" applyFont="1" applyAlignment="1">
      <alignment vertical="center"/>
    </xf>
    <xf numFmtId="168" fontId="5" fillId="0" borderId="0" xfId="16" applyNumberFormat="1" applyFont="1" applyAlignment="1">
      <alignment horizontal="right" vertical="center"/>
    </xf>
    <xf numFmtId="0" fontId="5" fillId="0" borderId="0" xfId="16" applyFont="1" applyAlignment="1">
      <alignment horizontal="right" vertical="center"/>
    </xf>
    <xf numFmtId="0" fontId="6" fillId="0" borderId="0" xfId="0" applyFont="1" applyAlignment="1">
      <alignment vertical="center"/>
    </xf>
    <xf numFmtId="168" fontId="0" fillId="0" borderId="0" xfId="0" applyNumberFormat="1"/>
    <xf numFmtId="184" fontId="6" fillId="0" borderId="0" xfId="15" applyNumberFormat="1" applyFont="1" applyAlignment="1">
      <alignment vertical="center"/>
    </xf>
    <xf numFmtId="184" fontId="6" fillId="0" borderId="0" xfId="15" applyNumberFormat="1" applyFont="1"/>
    <xf numFmtId="184" fontId="6" fillId="0" borderId="0" xfId="15" applyNumberFormat="1" applyFont="1" applyBorder="1" applyAlignment="1">
      <alignment vertical="center"/>
    </xf>
    <xf numFmtId="184" fontId="6" fillId="0" borderId="0" xfId="16" applyNumberFormat="1" applyFont="1" applyAlignment="1">
      <alignment horizontal="right" vertical="center"/>
    </xf>
    <xf numFmtId="184" fontId="6" fillId="0" borderId="0" xfId="15" applyNumberFormat="1" applyFont="1" applyFill="1" applyAlignment="1">
      <alignment vertical="center"/>
    </xf>
    <xf numFmtId="168" fontId="6" fillId="0" borderId="0" xfId="15" applyNumberFormat="1" applyFont="1" applyAlignment="1">
      <alignment vertical="center"/>
    </xf>
    <xf numFmtId="0" fontId="6" fillId="0" borderId="0" xfId="15" applyFont="1" applyAlignment="1">
      <alignment vertical="center"/>
    </xf>
    <xf numFmtId="0" fontId="6" fillId="0" borderId="1" xfId="15" applyFont="1" applyBorder="1"/>
    <xf numFmtId="0" fontId="6" fillId="0" borderId="0" xfId="15" applyFont="1"/>
    <xf numFmtId="4" fontId="6" fillId="0" borderId="0" xfId="15" applyNumberFormat="1" applyFont="1" applyAlignment="1">
      <alignment vertical="center"/>
    </xf>
    <xf numFmtId="176" fontId="6" fillId="0" borderId="0" xfId="15" applyNumberFormat="1" applyFont="1" applyAlignment="1">
      <alignment vertical="center"/>
    </xf>
    <xf numFmtId="171" fontId="6" fillId="0" borderId="0" xfId="15" applyNumberFormat="1" applyFont="1" applyAlignment="1">
      <alignment vertical="center"/>
    </xf>
    <xf numFmtId="0" fontId="6" fillId="0" borderId="0" xfId="15" quotePrefix="1" applyFont="1" applyAlignment="1">
      <alignment horizontal="left" vertical="center"/>
    </xf>
    <xf numFmtId="168" fontId="6" fillId="0" borderId="0" xfId="16" applyNumberFormat="1" applyFont="1" applyAlignment="1">
      <alignment horizontal="right" vertical="center"/>
    </xf>
    <xf numFmtId="0" fontId="6" fillId="0" borderId="0" xfId="16" applyFont="1" applyAlignment="1">
      <alignment horizontal="right" vertical="center"/>
    </xf>
    <xf numFmtId="0" fontId="6" fillId="0" borderId="0" xfId="17" applyFont="1" applyAlignment="1"/>
    <xf numFmtId="0" fontId="6" fillId="0" borderId="0" xfId="17" applyFont="1" applyAlignment="1">
      <alignment vertical="center"/>
    </xf>
    <xf numFmtId="171" fontId="0" fillId="0" borderId="0" xfId="0" applyNumberFormat="1"/>
    <xf numFmtId="4" fontId="6" fillId="0" borderId="0" xfId="12" applyNumberFormat="1" applyFont="1" applyAlignment="1">
      <alignment vertical="center"/>
    </xf>
    <xf numFmtId="182" fontId="6" fillId="0" borderId="0" xfId="12" applyNumberFormat="1" applyFont="1" applyAlignment="1">
      <alignment vertical="center"/>
    </xf>
    <xf numFmtId="0" fontId="6" fillId="0" borderId="0" xfId="12" applyFont="1" applyAlignment="1">
      <alignment vertical="center"/>
    </xf>
    <xf numFmtId="182" fontId="6" fillId="0" borderId="0" xfId="12" applyNumberFormat="1" applyFont="1" applyFill="1" applyAlignment="1">
      <alignment vertical="center"/>
    </xf>
    <xf numFmtId="0" fontId="6" fillId="0" borderId="0" xfId="21" applyFont="1" applyAlignment="1">
      <alignment vertical="center"/>
    </xf>
    <xf numFmtId="0" fontId="6" fillId="0" borderId="0" xfId="21" applyFont="1"/>
    <xf numFmtId="4" fontId="6" fillId="0" borderId="0" xfId="21" applyNumberFormat="1" applyFont="1"/>
    <xf numFmtId="0" fontId="6" fillId="0" borderId="0" xfId="21" applyFont="1" applyBorder="1"/>
    <xf numFmtId="4" fontId="6" fillId="0" borderId="0" xfId="21" applyNumberFormat="1" applyFont="1" applyBorder="1"/>
    <xf numFmtId="4" fontId="6" fillId="0" borderId="0" xfId="21" applyNumberFormat="1" applyFont="1" applyAlignment="1">
      <alignment vertical="center"/>
    </xf>
    <xf numFmtId="0" fontId="5" fillId="0" borderId="6" xfId="15" applyFont="1" applyFill="1" applyBorder="1" applyAlignment="1">
      <alignment horizontal="center" vertical="center" wrapText="1"/>
    </xf>
    <xf numFmtId="0" fontId="6" fillId="0" borderId="1" xfId="17" applyFont="1" applyBorder="1"/>
    <xf numFmtId="4" fontId="4" fillId="0" borderId="0" xfId="12" applyNumberFormat="1" applyFill="1" applyAlignment="1">
      <alignment vertical="center"/>
    </xf>
    <xf numFmtId="0" fontId="5" fillId="0" borderId="7" xfId="23" applyFont="1" applyBorder="1" applyAlignment="1">
      <alignment horizontal="center" vertical="center" wrapText="1"/>
    </xf>
    <xf numFmtId="0" fontId="6" fillId="0" borderId="0" xfId="23" applyFont="1"/>
    <xf numFmtId="0" fontId="6" fillId="0" borderId="0" xfId="24" applyFont="1" applyAlignment="1">
      <alignment vertical="center"/>
    </xf>
    <xf numFmtId="0" fontId="6" fillId="0" borderId="0" xfId="15" applyFont="1" applyFill="1" applyAlignment="1">
      <alignment vertical="center"/>
    </xf>
    <xf numFmtId="3" fontId="5" fillId="0" borderId="0" xfId="0" applyNumberFormat="1" applyFont="1" applyBorder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0" fontId="6" fillId="0" borderId="1" xfId="21" applyFont="1" applyFill="1" applyBorder="1"/>
    <xf numFmtId="10" fontId="6" fillId="0" borderId="0" xfId="28" applyNumberFormat="1" applyFont="1"/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27" fillId="0" borderId="0" xfId="12" applyNumberFormat="1" applyFont="1" applyFill="1" applyAlignment="1">
      <alignment vertical="center"/>
    </xf>
    <xf numFmtId="194" fontId="6" fillId="0" borderId="0" xfId="17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67" fontId="5" fillId="0" borderId="6" xfId="9" applyNumberFormat="1" applyFont="1" applyFill="1" applyBorder="1" applyAlignment="1">
      <alignment horizontal="centerContinuous" vertical="center" wrapText="1"/>
    </xf>
    <xf numFmtId="0" fontId="5" fillId="0" borderId="0" xfId="0" applyFont="1" applyAlignment="1"/>
    <xf numFmtId="0" fontId="6" fillId="0" borderId="0" xfId="21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3" borderId="0" xfId="0" applyFill="1" applyBorder="1"/>
    <xf numFmtId="0" fontId="0" fillId="3" borderId="0" xfId="0" applyFill="1"/>
    <xf numFmtId="0" fontId="5" fillId="0" borderId="0" xfId="19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5" applyNumberFormat="1" applyFont="1" applyAlignment="1">
      <alignment vertical="center"/>
    </xf>
    <xf numFmtId="197" fontId="7" fillId="0" borderId="0" xfId="17" applyNumberFormat="1" applyFont="1"/>
    <xf numFmtId="0" fontId="12" fillId="0" borderId="0" xfId="0" applyFont="1" applyFill="1" applyBorder="1" applyAlignment="1">
      <alignment horizontal="center"/>
    </xf>
    <xf numFmtId="167" fontId="5" fillId="0" borderId="0" xfId="9" applyNumberFormat="1" applyFont="1" applyFill="1" applyBorder="1" applyAlignment="1">
      <alignment horizontal="center" vertical="center" wrapText="1"/>
    </xf>
    <xf numFmtId="167" fontId="5" fillId="0" borderId="0" xfId="9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0" fontId="26" fillId="0" borderId="0" xfId="27" applyNumberFormat="1" applyFont="1" applyBorder="1"/>
    <xf numFmtId="0" fontId="27" fillId="0" borderId="0" xfId="15" applyFont="1" applyAlignment="1">
      <alignment vertical="center"/>
    </xf>
    <xf numFmtId="0" fontId="27" fillId="0" borderId="0" xfId="19" applyFont="1" applyAlignment="1">
      <alignment vertical="center"/>
    </xf>
    <xf numFmtId="0" fontId="5" fillId="0" borderId="0" xfId="15" applyFont="1" applyAlignment="1">
      <alignment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1" applyFont="1" applyAlignment="1">
      <alignment vertical="center"/>
    </xf>
    <xf numFmtId="182" fontId="6" fillId="0" borderId="0" xfId="12" applyNumberFormat="1" applyFont="1" applyBorder="1" applyAlignment="1">
      <alignment vertical="center"/>
    </xf>
    <xf numFmtId="182" fontId="5" fillId="0" borderId="0" xfId="12" applyNumberFormat="1" applyFont="1" applyBorder="1" applyAlignment="1">
      <alignment vertical="center"/>
    </xf>
    <xf numFmtId="0" fontId="4" fillId="0" borderId="0" xfId="12" applyBorder="1" applyAlignment="1">
      <alignment vertical="center"/>
    </xf>
    <xf numFmtId="0" fontId="5" fillId="3" borderId="0" xfId="21" applyFont="1" applyFill="1" applyAlignment="1">
      <alignment vertical="center"/>
    </xf>
    <xf numFmtId="172" fontId="5" fillId="3" borderId="0" xfId="0" applyNumberFormat="1" applyFont="1" applyFill="1" applyAlignment="1">
      <alignment vertical="center" wrapText="1"/>
    </xf>
    <xf numFmtId="172" fontId="5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4" fontId="26" fillId="0" borderId="0" xfId="21" applyNumberFormat="1" applyFont="1" applyBorder="1"/>
    <xf numFmtId="0" fontId="28" fillId="0" borderId="0" xfId="15" applyFont="1"/>
    <xf numFmtId="0" fontId="28" fillId="0" borderId="0" xfId="15" applyFont="1" applyAlignment="1">
      <alignment vertical="center"/>
    </xf>
    <xf numFmtId="0" fontId="29" fillId="0" borderId="0" xfId="13" applyFont="1"/>
    <xf numFmtId="0" fontId="5" fillId="0" borderId="0" xfId="15" applyFont="1"/>
    <xf numFmtId="0" fontId="6" fillId="0" borderId="0" xfId="15" applyFont="1" applyBorder="1" applyAlignment="1">
      <alignment vertical="center"/>
    </xf>
    <xf numFmtId="184" fontId="6" fillId="0" borderId="6" xfId="15" applyNumberFormat="1" applyFont="1" applyBorder="1" applyAlignment="1">
      <alignment vertical="center"/>
    </xf>
    <xf numFmtId="0" fontId="26" fillId="0" borderId="0" xfId="19" applyFont="1" applyAlignment="1">
      <alignment vertical="center" wrapText="1"/>
    </xf>
    <xf numFmtId="182" fontId="6" fillId="0" borderId="0" xfId="13" applyNumberFormat="1" applyFont="1" applyFill="1" applyAlignment="1" applyProtection="1">
      <alignment vertical="center"/>
    </xf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171" fontId="6" fillId="0" borderId="6" xfId="0" applyNumberFormat="1" applyFont="1" applyFill="1" applyBorder="1" applyAlignment="1"/>
    <xf numFmtId="0" fontId="5" fillId="0" borderId="6" xfId="15" applyFont="1" applyBorder="1" applyAlignment="1">
      <alignment horizontal="center" vertical="center" wrapText="1"/>
    </xf>
    <xf numFmtId="0" fontId="3" fillId="0" borderId="0" xfId="29"/>
    <xf numFmtId="0" fontId="3" fillId="3" borderId="0" xfId="29" applyFill="1"/>
    <xf numFmtId="0" fontId="5" fillId="0" borderId="0" xfId="30" applyFont="1" applyAlignment="1">
      <alignment horizontal="right" vertical="center"/>
    </xf>
    <xf numFmtId="0" fontId="3" fillId="0" borderId="0" xfId="31"/>
    <xf numFmtId="0" fontId="5" fillId="3" borderId="6" xfId="32" applyFont="1" applyFill="1" applyBorder="1" applyAlignment="1">
      <alignment horizontal="center" vertical="center" wrapText="1"/>
    </xf>
    <xf numFmtId="0" fontId="3" fillId="3" borderId="0" xfId="31" applyFill="1"/>
    <xf numFmtId="0" fontId="6" fillId="3" borderId="0" xfId="32" applyFont="1" applyFill="1" applyAlignment="1">
      <alignment vertical="center"/>
    </xf>
    <xf numFmtId="0" fontId="22" fillId="3" borderId="0" xfId="32" applyFont="1" applyFill="1" applyAlignment="1">
      <alignment vertical="center"/>
    </xf>
    <xf numFmtId="0" fontId="6" fillId="3" borderId="0" xfId="34" applyFont="1" applyFill="1" applyAlignment="1">
      <alignment vertical="center"/>
    </xf>
    <xf numFmtId="0" fontId="3" fillId="0" borderId="0" xfId="31" applyBorder="1"/>
    <xf numFmtId="0" fontId="6" fillId="3" borderId="0" xfId="32" applyFont="1" applyFill="1" applyAlignment="1">
      <alignment vertical="center" wrapText="1"/>
    </xf>
    <xf numFmtId="0" fontId="3" fillId="3" borderId="0" xfId="31" applyFill="1" applyBorder="1"/>
    <xf numFmtId="0" fontId="3" fillId="3" borderId="0" xfId="34" applyFill="1"/>
    <xf numFmtId="0" fontId="6" fillId="3" borderId="0" xfId="34" applyFont="1" applyFill="1"/>
    <xf numFmtId="3" fontId="6" fillId="3" borderId="0" xfId="34" applyNumberFormat="1" applyFont="1" applyFill="1"/>
    <xf numFmtId="0" fontId="21" fillId="3" borderId="0" xfId="34" applyFont="1" applyFill="1" applyAlignment="1">
      <alignment vertical="center"/>
    </xf>
    <xf numFmtId="0" fontId="22" fillId="3" borderId="0" xfId="34" applyFont="1" applyFill="1" applyAlignment="1">
      <alignment vertical="center"/>
    </xf>
    <xf numFmtId="0" fontId="3" fillId="0" borderId="1" xfId="33" applyBorder="1"/>
    <xf numFmtId="0" fontId="6" fillId="0" borderId="1" xfId="33" applyFont="1" applyBorder="1" applyAlignment="1">
      <alignment horizontal="right"/>
    </xf>
    <xf numFmtId="0" fontId="6" fillId="0" borderId="1" xfId="33" applyFont="1" applyBorder="1" applyAlignment="1">
      <alignment horizontal="center"/>
    </xf>
    <xf numFmtId="184" fontId="6" fillId="0" borderId="0" xfId="33" applyNumberFormat="1" applyFont="1" applyAlignment="1">
      <alignment vertical="center"/>
    </xf>
    <xf numFmtId="0" fontId="6" fillId="0" borderId="0" xfId="17" applyFont="1"/>
    <xf numFmtId="184" fontId="6" fillId="0" borderId="0" xfId="29" applyNumberFormat="1" applyFont="1"/>
    <xf numFmtId="0" fontId="5" fillId="0" borderId="0" xfId="19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0" xfId="20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0" xfId="15" applyFont="1" applyAlignment="1">
      <alignment horizontal="center" vertical="center"/>
    </xf>
    <xf numFmtId="0" fontId="5" fillId="0" borderId="0" xfId="15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19" applyFont="1" applyAlignment="1">
      <alignment vertical="center"/>
    </xf>
    <xf numFmtId="4" fontId="6" fillId="0" borderId="0" xfId="19" applyNumberFormat="1" applyFont="1" applyAlignment="1">
      <alignment vertical="center"/>
    </xf>
    <xf numFmtId="0" fontId="6" fillId="0" borderId="0" xfId="19" applyFont="1"/>
    <xf numFmtId="0" fontId="6" fillId="0" borderId="0" xfId="19" applyFont="1" applyAlignment="1">
      <alignment vertical="center" wrapText="1"/>
    </xf>
    <xf numFmtId="0" fontId="3" fillId="0" borderId="0" xfId="0" applyFont="1" applyBorder="1"/>
    <xf numFmtId="0" fontId="6" fillId="0" borderId="0" xfId="14" applyFont="1" applyAlignment="1">
      <alignment vertical="center"/>
    </xf>
    <xf numFmtId="4" fontId="6" fillId="0" borderId="0" xfId="14" applyNumberFormat="1" applyFont="1" applyAlignment="1">
      <alignment vertical="center"/>
    </xf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5" fillId="0" borderId="0" xfId="19" applyFont="1" applyFill="1" applyAlignment="1">
      <alignment vertical="center"/>
    </xf>
    <xf numFmtId="4" fontId="6" fillId="0" borderId="0" xfId="0" applyNumberFormat="1" applyFont="1" applyFill="1"/>
    <xf numFmtId="165" fontId="3" fillId="0" borderId="0" xfId="1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9" applyNumberFormat="1" applyFont="1" applyFill="1" applyBorder="1" applyAlignment="1">
      <alignment vertical="center"/>
    </xf>
    <xf numFmtId="169" fontId="6" fillId="0" borderId="0" xfId="26" applyNumberFormat="1" applyFont="1" applyFill="1" applyBorder="1" applyAlignment="1">
      <alignment horizontal="right" vertical="center"/>
    </xf>
    <xf numFmtId="167" fontId="6" fillId="0" borderId="0" xfId="9" applyNumberFormat="1" applyFont="1" applyFill="1" applyAlignment="1">
      <alignment vertical="center"/>
    </xf>
    <xf numFmtId="167" fontId="5" fillId="0" borderId="0" xfId="9" applyNumberFormat="1" applyFont="1" applyFill="1" applyBorder="1" applyAlignment="1">
      <alignment horizontal="center" vertical="center"/>
    </xf>
    <xf numFmtId="169" fontId="6" fillId="0" borderId="0" xfId="10" applyNumberFormat="1" applyFont="1" applyAlignment="1">
      <alignment vertical="center"/>
    </xf>
    <xf numFmtId="177" fontId="6" fillId="0" borderId="0" xfId="25" applyNumberFormat="1" applyFont="1" applyFill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92" fontId="6" fillId="0" borderId="0" xfId="15" applyNumberFormat="1" applyFont="1" applyAlignment="1">
      <alignment vertical="center"/>
    </xf>
    <xf numFmtId="168" fontId="6" fillId="0" borderId="0" xfId="15" applyNumberFormat="1" applyFont="1" applyBorder="1" applyAlignment="1">
      <alignment vertical="center"/>
    </xf>
    <xf numFmtId="168" fontId="6" fillId="0" borderId="0" xfId="15" applyNumberFormat="1" applyFont="1" applyFill="1" applyAlignment="1">
      <alignment vertical="center"/>
    </xf>
    <xf numFmtId="172" fontId="6" fillId="0" borderId="0" xfId="15" applyNumberFormat="1" applyFont="1" applyAlignment="1">
      <alignment vertical="center"/>
    </xf>
    <xf numFmtId="180" fontId="6" fillId="0" borderId="0" xfId="15" applyNumberFormat="1" applyFont="1" applyFill="1" applyAlignment="1">
      <alignment vertical="center"/>
    </xf>
    <xf numFmtId="180" fontId="6" fillId="0" borderId="0" xfId="15" applyNumberFormat="1" applyFont="1" applyAlignment="1">
      <alignment vertical="center"/>
    </xf>
    <xf numFmtId="186" fontId="6" fillId="0" borderId="0" xfId="15" applyNumberFormat="1" applyFont="1" applyAlignment="1">
      <alignment vertical="center"/>
    </xf>
    <xf numFmtId="186" fontId="6" fillId="0" borderId="0" xfId="15" applyNumberFormat="1" applyFont="1" applyBorder="1" applyAlignment="1">
      <alignment vertical="center"/>
    </xf>
    <xf numFmtId="180" fontId="5" fillId="0" borderId="0" xfId="15" applyNumberFormat="1" applyFont="1" applyFill="1" applyBorder="1" applyAlignment="1">
      <alignment vertical="center"/>
    </xf>
    <xf numFmtId="3" fontId="6" fillId="0" borderId="0" xfId="15" applyNumberFormat="1" applyFont="1" applyBorder="1" applyAlignment="1">
      <alignment vertical="center"/>
    </xf>
    <xf numFmtId="0" fontId="6" fillId="0" borderId="0" xfId="15" applyFont="1" applyBorder="1"/>
    <xf numFmtId="174" fontId="6" fillId="0" borderId="0" xfId="15" applyNumberFormat="1" applyFont="1" applyFill="1" applyAlignment="1">
      <alignment vertical="center"/>
    </xf>
    <xf numFmtId="3" fontId="6" fillId="0" borderId="0" xfId="15" applyNumberFormat="1" applyFont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3" applyFont="1"/>
    <xf numFmtId="4" fontId="6" fillId="0" borderId="0" xfId="13" applyNumberFormat="1" applyFont="1"/>
    <xf numFmtId="193" fontId="6" fillId="0" borderId="0" xfId="15" applyNumberFormat="1" applyFont="1" applyFill="1" applyAlignment="1">
      <alignment vertical="center"/>
    </xf>
    <xf numFmtId="182" fontId="6" fillId="0" borderId="0" xfId="13" applyNumberFormat="1" applyFont="1" applyAlignment="1">
      <alignment vertical="center"/>
    </xf>
    <xf numFmtId="197" fontId="6" fillId="0" borderId="0" xfId="13" applyNumberFormat="1" applyFont="1" applyAlignment="1">
      <alignment vertical="center"/>
    </xf>
    <xf numFmtId="0" fontId="6" fillId="0" borderId="0" xfId="13" applyFont="1" applyAlignment="1" applyProtection="1">
      <alignment horizontal="left" vertical="center"/>
    </xf>
    <xf numFmtId="182" fontId="6" fillId="0" borderId="0" xfId="13" applyNumberFormat="1" applyFont="1" applyAlignment="1" applyProtection="1">
      <alignment vertical="center"/>
    </xf>
    <xf numFmtId="4" fontId="6" fillId="0" borderId="0" xfId="13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31" applyFont="1" applyBorder="1"/>
    <xf numFmtId="0" fontId="6" fillId="0" borderId="0" xfId="20" applyFont="1" applyAlignment="1">
      <alignment vertical="center"/>
    </xf>
    <xf numFmtId="0" fontId="6" fillId="0" borderId="0" xfId="20" applyFont="1"/>
    <xf numFmtId="4" fontId="6" fillId="0" borderId="0" xfId="20" applyNumberFormat="1" applyFont="1" applyAlignment="1">
      <alignment vertical="center"/>
    </xf>
    <xf numFmtId="0" fontId="3" fillId="0" borderId="0" xfId="20" applyFont="1" applyFill="1" applyAlignment="1" applyProtection="1">
      <alignment horizontal="left" vertical="center" wrapText="1"/>
    </xf>
    <xf numFmtId="0" fontId="6" fillId="0" borderId="0" xfId="20" applyFont="1" applyAlignment="1" applyProtection="1">
      <alignment horizontal="left" vertical="center" wrapText="1"/>
    </xf>
    <xf numFmtId="185" fontId="6" fillId="0" borderId="0" xfId="20" applyNumberFormat="1" applyFont="1"/>
    <xf numFmtId="0" fontId="6" fillId="0" borderId="0" xfId="20" applyFont="1" applyBorder="1" applyAlignment="1" applyProtection="1">
      <alignment vertical="center" wrapText="1"/>
    </xf>
    <xf numFmtId="0" fontId="17" fillId="0" borderId="0" xfId="0" applyFont="1"/>
    <xf numFmtId="0" fontId="6" fillId="0" borderId="0" xfId="31" applyFont="1"/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31" applyFont="1"/>
    <xf numFmtId="3" fontId="17" fillId="0" borderId="0" xfId="31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17" fillId="0" borderId="0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1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31" fillId="0" borderId="0" xfId="0" applyNumberFormat="1" applyFont="1" applyAlignment="1">
      <alignment vertical="center"/>
    </xf>
    <xf numFmtId="0" fontId="6" fillId="0" borderId="0" xfId="0" applyFont="1" applyFill="1"/>
    <xf numFmtId="168" fontId="19" fillId="0" borderId="0" xfId="0" applyNumberFormat="1" applyFont="1" applyAlignment="1">
      <alignment vertical="center"/>
    </xf>
    <xf numFmtId="4" fontId="17" fillId="0" borderId="0" xfId="21" applyNumberFormat="1" applyFont="1" applyAlignment="1">
      <alignment vertical="center"/>
    </xf>
    <xf numFmtId="4" fontId="17" fillId="0" borderId="0" xfId="21" applyNumberFormat="1" applyFont="1"/>
    <xf numFmtId="0" fontId="17" fillId="0" borderId="0" xfId="31" applyFont="1" applyAlignment="1">
      <alignment vertical="center"/>
    </xf>
    <xf numFmtId="0" fontId="17" fillId="0" borderId="0" xfId="31" applyFont="1" applyBorder="1"/>
    <xf numFmtId="0" fontId="17" fillId="0" borderId="0" xfId="21" applyFont="1"/>
    <xf numFmtId="0" fontId="17" fillId="0" borderId="0" xfId="21" applyFont="1" applyAlignment="1">
      <alignment vertical="center"/>
    </xf>
    <xf numFmtId="0" fontId="17" fillId="0" borderId="0" xfId="21" applyFont="1" applyBorder="1"/>
    <xf numFmtId="0" fontId="19" fillId="0" borderId="0" xfId="31" applyFont="1" applyBorder="1" applyAlignment="1">
      <alignment horizontal="center"/>
    </xf>
    <xf numFmtId="3" fontId="17" fillId="0" borderId="0" xfId="31" applyNumberFormat="1" applyFont="1" applyBorder="1" applyAlignment="1">
      <alignment horizontal="center"/>
    </xf>
    <xf numFmtId="3" fontId="3" fillId="0" borderId="0" xfId="31" applyNumberFormat="1" applyBorder="1"/>
    <xf numFmtId="3" fontId="19" fillId="0" borderId="0" xfId="31" applyNumberFormat="1" applyFont="1" applyBorder="1" applyAlignment="1">
      <alignment horizontal="center"/>
    </xf>
    <xf numFmtId="4" fontId="17" fillId="0" borderId="0" xfId="0" applyNumberFormat="1" applyFont="1" applyAlignment="1">
      <alignment vertical="center"/>
    </xf>
    <xf numFmtId="0" fontId="27" fillId="0" borderId="0" xfId="0" applyFont="1" applyFill="1"/>
    <xf numFmtId="0" fontId="6" fillId="3" borderId="0" xfId="21" applyFont="1" applyFill="1" applyAlignment="1">
      <alignment vertical="center"/>
    </xf>
    <xf numFmtId="4" fontId="6" fillId="3" borderId="0" xfId="21" applyNumberFormat="1" applyFont="1" applyFill="1" applyAlignment="1">
      <alignment vertical="center"/>
    </xf>
    <xf numFmtId="0" fontId="6" fillId="3" borderId="0" xfId="21" applyFont="1" applyFill="1"/>
    <xf numFmtId="4" fontId="6" fillId="3" borderId="0" xfId="21" applyNumberFormat="1" applyFont="1" applyFill="1"/>
    <xf numFmtId="4" fontId="6" fillId="3" borderId="0" xfId="21" applyNumberFormat="1" applyFont="1" applyFill="1" applyAlignment="1">
      <alignment horizontal="center" vertical="center"/>
    </xf>
    <xf numFmtId="4" fontId="17" fillId="3" borderId="0" xfId="21" applyNumberFormat="1" applyFont="1" applyFill="1" applyBorder="1"/>
    <xf numFmtId="197" fontId="6" fillId="3" borderId="0" xfId="21" applyNumberFormat="1" applyFont="1" applyFill="1"/>
    <xf numFmtId="200" fontId="6" fillId="3" borderId="0" xfId="21" applyNumberFormat="1" applyFont="1" applyFill="1"/>
    <xf numFmtId="0" fontId="5" fillId="3" borderId="6" xfId="34" applyFont="1" applyFill="1" applyBorder="1" applyAlignment="1">
      <alignment horizontal="center" vertical="center" wrapText="1"/>
    </xf>
    <xf numFmtId="0" fontId="6" fillId="0" borderId="0" xfId="21" applyFont="1" applyBorder="1" applyAlignment="1">
      <alignment horizontal="left" vertical="center" wrapText="1"/>
    </xf>
    <xf numFmtId="0" fontId="5" fillId="0" borderId="6" xfId="2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167" fontId="6" fillId="0" borderId="25" xfId="10" quotePrefix="1" applyNumberFormat="1" applyFont="1" applyBorder="1" applyAlignment="1">
      <alignment horizontal="right"/>
    </xf>
    <xf numFmtId="0" fontId="6" fillId="0" borderId="8" xfId="19" applyFont="1" applyBorder="1" applyAlignment="1">
      <alignment vertical="center"/>
    </xf>
    <xf numFmtId="0" fontId="6" fillId="0" borderId="10" xfId="19" applyFont="1" applyBorder="1" applyAlignment="1">
      <alignment vertical="center"/>
    </xf>
    <xf numFmtId="0" fontId="6" fillId="0" borderId="6" xfId="19" applyFont="1" applyBorder="1" applyAlignment="1">
      <alignment vertical="center"/>
    </xf>
    <xf numFmtId="4" fontId="6" fillId="0" borderId="6" xfId="19" applyNumberFormat="1" applyFont="1" applyBorder="1" applyAlignment="1">
      <alignment vertical="center"/>
    </xf>
    <xf numFmtId="0" fontId="6" fillId="0" borderId="17" xfId="19" applyFont="1" applyBorder="1" applyAlignment="1">
      <alignment vertical="center"/>
    </xf>
    <xf numFmtId="0" fontId="6" fillId="0" borderId="10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0" fontId="6" fillId="0" borderId="17" xfId="14" applyFont="1" applyBorder="1" applyAlignment="1">
      <alignment vertical="center"/>
    </xf>
    <xf numFmtId="167" fontId="5" fillId="5" borderId="8" xfId="10" applyNumberFormat="1" applyFont="1" applyFill="1" applyBorder="1" applyAlignment="1">
      <alignment horizontal="centerContinuous" vertical="center" wrapText="1"/>
    </xf>
    <xf numFmtId="167" fontId="6" fillId="5" borderId="13" xfId="10" applyNumberFormat="1" applyFont="1" applyFill="1" applyBorder="1" applyAlignment="1">
      <alignment horizontal="centerContinuous" vertical="center" wrapText="1"/>
    </xf>
    <xf numFmtId="0" fontId="6" fillId="0" borderId="10" xfId="10" applyFont="1" applyBorder="1" applyAlignment="1">
      <alignment vertical="center"/>
    </xf>
    <xf numFmtId="0" fontId="6" fillId="0" borderId="17" xfId="10" applyFont="1" applyBorder="1" applyAlignment="1">
      <alignment vertical="center"/>
    </xf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0" fillId="0" borderId="6" xfId="0" applyBorder="1"/>
    <xf numFmtId="0" fontId="0" fillId="0" borderId="17" xfId="0" applyBorder="1"/>
    <xf numFmtId="0" fontId="6" fillId="0" borderId="25" xfId="15" applyFont="1" applyBorder="1" applyAlignment="1">
      <alignment horizontal="right"/>
    </xf>
    <xf numFmtId="0" fontId="6" fillId="0" borderId="8" xfId="15" applyFont="1" applyBorder="1" applyAlignment="1">
      <alignment vertical="center"/>
    </xf>
    <xf numFmtId="0" fontId="6" fillId="0" borderId="8" xfId="15" quotePrefix="1" applyFont="1" applyBorder="1" applyAlignment="1">
      <alignment horizontal="left" vertical="center"/>
    </xf>
    <xf numFmtId="0" fontId="6" fillId="0" borderId="27" xfId="15" applyFont="1" applyBorder="1"/>
    <xf numFmtId="0" fontId="6" fillId="0" borderId="6" xfId="15" applyFont="1" applyBorder="1" applyAlignment="1">
      <alignment vertical="center"/>
    </xf>
    <xf numFmtId="0" fontId="0" fillId="0" borderId="13" xfId="0" applyBorder="1"/>
    <xf numFmtId="0" fontId="6" fillId="0" borderId="8" xfId="21" applyFont="1" applyBorder="1" applyAlignment="1">
      <alignment vertical="center"/>
    </xf>
    <xf numFmtId="0" fontId="11" fillId="0" borderId="25" xfId="12" applyFont="1" applyBorder="1" applyAlignment="1">
      <alignment horizontal="right" vertical="center"/>
    </xf>
    <xf numFmtId="0" fontId="6" fillId="0" borderId="8" xfId="12" applyFont="1" applyBorder="1" applyAlignment="1" applyProtection="1">
      <alignment horizontal="left" vertical="center"/>
    </xf>
    <xf numFmtId="170" fontId="6" fillId="0" borderId="8" xfId="12" applyNumberFormat="1" applyFont="1" applyBorder="1" applyAlignment="1" applyProtection="1">
      <alignment horizontal="left" vertical="center"/>
    </xf>
    <xf numFmtId="0" fontId="6" fillId="0" borderId="6" xfId="12" applyFont="1" applyBorder="1" applyAlignment="1">
      <alignment vertical="center"/>
    </xf>
    <xf numFmtId="182" fontId="6" fillId="0" borderId="17" xfId="12" applyNumberFormat="1" applyFont="1" applyBorder="1" applyAlignment="1">
      <alignment vertical="center"/>
    </xf>
    <xf numFmtId="184" fontId="6" fillId="0" borderId="17" xfId="15" applyNumberFormat="1" applyFont="1" applyBorder="1" applyAlignment="1">
      <alignment vertical="center"/>
    </xf>
    <xf numFmtId="184" fontId="6" fillId="3" borderId="10" xfId="15" applyNumberFormat="1" applyFont="1" applyFill="1" applyBorder="1" applyAlignment="1">
      <alignment vertical="center"/>
    </xf>
    <xf numFmtId="0" fontId="3" fillId="0" borderId="6" xfId="29" applyBorder="1"/>
    <xf numFmtId="0" fontId="3" fillId="3" borderId="17" xfId="29" applyFill="1" applyBorder="1"/>
    <xf numFmtId="184" fontId="6" fillId="0" borderId="25" xfId="15" applyNumberFormat="1" applyFont="1" applyBorder="1" applyAlignment="1">
      <alignment horizontal="right"/>
    </xf>
    <xf numFmtId="184" fontId="6" fillId="0" borderId="10" xfId="15" applyNumberFormat="1" applyFont="1" applyBorder="1" applyAlignment="1">
      <alignment vertical="center"/>
    </xf>
    <xf numFmtId="0" fontId="6" fillId="0" borderId="10" xfId="15" applyFont="1" applyBorder="1" applyAlignment="1">
      <alignment vertical="center"/>
    </xf>
    <xf numFmtId="168" fontId="6" fillId="0" borderId="17" xfId="15" applyNumberFormat="1" applyFont="1" applyBorder="1" applyAlignment="1">
      <alignment vertical="center"/>
    </xf>
    <xf numFmtId="4" fontId="6" fillId="0" borderId="6" xfId="15" applyNumberFormat="1" applyFont="1" applyBorder="1" applyAlignment="1">
      <alignment vertical="center"/>
    </xf>
    <xf numFmtId="0" fontId="5" fillId="0" borderId="0" xfId="15" applyFont="1" applyBorder="1" applyAlignment="1">
      <alignment horizontal="centerContinuous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8" xfId="31" applyFont="1" applyBorder="1" applyAlignment="1">
      <alignment vertical="center"/>
    </xf>
    <xf numFmtId="0" fontId="6" fillId="0" borderId="0" xfId="24" applyFont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184" fontId="5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0" xfId="31" applyNumberFormat="1" applyFont="1" applyBorder="1" applyAlignment="1">
      <alignment vertical="center"/>
    </xf>
    <xf numFmtId="0" fontId="6" fillId="0" borderId="6" xfId="24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0" fontId="6" fillId="0" borderId="25" xfId="17" applyFont="1" applyBorder="1" applyAlignment="1">
      <alignment horizontal="right"/>
    </xf>
    <xf numFmtId="0" fontId="6" fillId="0" borderId="0" xfId="17" applyFont="1" applyBorder="1"/>
    <xf numFmtId="0" fontId="6" fillId="0" borderId="13" xfId="17" applyFont="1" applyBorder="1"/>
    <xf numFmtId="0" fontId="6" fillId="0" borderId="8" xfId="17" applyFont="1" applyBorder="1" applyAlignment="1"/>
    <xf numFmtId="0" fontId="6" fillId="0" borderId="0" xfId="17" applyFont="1" applyBorder="1" applyAlignment="1"/>
    <xf numFmtId="185" fontId="6" fillId="0" borderId="0" xfId="17" applyNumberFormat="1" applyFont="1" applyBorder="1" applyAlignment="1" applyProtection="1"/>
    <xf numFmtId="0" fontId="6" fillId="0" borderId="0" xfId="17" applyFont="1" applyBorder="1" applyAlignment="1">
      <alignment vertical="center"/>
    </xf>
    <xf numFmtId="185" fontId="6" fillId="0" borderId="0" xfId="17" applyNumberFormat="1" applyFont="1" applyBorder="1" applyAlignment="1" applyProtection="1">
      <alignment vertical="center"/>
    </xf>
    <xf numFmtId="0" fontId="6" fillId="0" borderId="6" xfId="17" applyFont="1" applyBorder="1"/>
    <xf numFmtId="0" fontId="6" fillId="0" borderId="17" xfId="17" applyFont="1" applyBorder="1"/>
    <xf numFmtId="0" fontId="6" fillId="0" borderId="13" xfId="0" applyFont="1" applyBorder="1" applyAlignment="1">
      <alignment horizontal="right"/>
    </xf>
    <xf numFmtId="0" fontId="6" fillId="0" borderId="10" xfId="0" applyFont="1" applyBorder="1"/>
    <xf numFmtId="0" fontId="6" fillId="0" borderId="10" xfId="5" applyFont="1" applyBorder="1"/>
    <xf numFmtId="3" fontId="6" fillId="0" borderId="17" xfId="5" applyNumberFormat="1" applyFont="1" applyBorder="1"/>
    <xf numFmtId="0" fontId="5" fillId="5" borderId="8" xfId="20" applyFont="1" applyFill="1" applyBorder="1" applyAlignment="1" applyProtection="1">
      <alignment horizontal="centerContinuous" vertical="center" wrapText="1"/>
    </xf>
    <xf numFmtId="0" fontId="5" fillId="5" borderId="0" xfId="20" applyFont="1" applyFill="1" applyBorder="1" applyAlignment="1">
      <alignment horizontal="centerContinuous" vertical="center"/>
    </xf>
    <xf numFmtId="0" fontId="6" fillId="5" borderId="0" xfId="20" applyFont="1" applyFill="1" applyBorder="1" applyAlignment="1">
      <alignment horizontal="centerContinuous" vertical="center"/>
    </xf>
    <xf numFmtId="0" fontId="6" fillId="5" borderId="13" xfId="20" applyFont="1" applyFill="1" applyBorder="1" applyAlignment="1">
      <alignment horizontal="centerContinuous" vertical="center"/>
    </xf>
    <xf numFmtId="0" fontId="6" fillId="0" borderId="8" xfId="20" applyFont="1" applyBorder="1"/>
    <xf numFmtId="0" fontId="6" fillId="3" borderId="10" xfId="20" applyFont="1" applyFill="1" applyBorder="1" applyAlignment="1" applyProtection="1">
      <alignment vertical="center" wrapText="1"/>
    </xf>
    <xf numFmtId="0" fontId="6" fillId="3" borderId="17" xfId="20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>
      <alignment vertical="center"/>
    </xf>
    <xf numFmtId="0" fontId="6" fillId="0" borderId="27" xfId="21" applyFont="1" applyBorder="1"/>
    <xf numFmtId="0" fontId="6" fillId="0" borderId="25" xfId="21" applyFont="1" applyFill="1" applyBorder="1" applyAlignment="1">
      <alignment horizontal="right"/>
    </xf>
    <xf numFmtId="0" fontId="6" fillId="0" borderId="13" xfId="21" applyFont="1" applyBorder="1" applyAlignment="1">
      <alignment vertical="center"/>
    </xf>
    <xf numFmtId="0" fontId="6" fillId="0" borderId="6" xfId="21" applyFont="1" applyBorder="1" applyAlignment="1">
      <alignment vertical="center"/>
    </xf>
    <xf numFmtId="0" fontId="6" fillId="0" borderId="17" xfId="21" applyFont="1" applyBorder="1"/>
    <xf numFmtId="172" fontId="6" fillId="0" borderId="0" xfId="0" applyNumberFormat="1" applyFont="1" applyAlignment="1">
      <alignment wrapText="1"/>
    </xf>
    <xf numFmtId="172" fontId="6" fillId="0" borderId="25" xfId="0" applyNumberFormat="1" applyFont="1" applyBorder="1" applyAlignment="1">
      <alignment horizontal="right" vertical="center"/>
    </xf>
    <xf numFmtId="0" fontId="5" fillId="0" borderId="6" xfId="33" applyFont="1" applyBorder="1" applyAlignment="1">
      <alignment horizontal="center" vertical="center" wrapText="1"/>
    </xf>
    <xf numFmtId="0" fontId="6" fillId="0" borderId="8" xfId="17" applyFont="1" applyBorder="1" applyAlignment="1">
      <alignment vertical="center"/>
    </xf>
    <xf numFmtId="0" fontId="6" fillId="0" borderId="0" xfId="17" applyFont="1" applyBorder="1" applyAlignment="1">
      <alignment vertical="center"/>
    </xf>
    <xf numFmtId="0" fontId="5" fillId="5" borderId="22" xfId="19" applyFont="1" applyFill="1" applyBorder="1" applyAlignment="1">
      <alignment horizontal="centerContinuous" vertical="center"/>
    </xf>
    <xf numFmtId="0" fontId="5" fillId="5" borderId="5" xfId="19" applyFont="1" applyFill="1" applyBorder="1" applyAlignment="1">
      <alignment horizontal="centerContinuous" vertical="center"/>
    </xf>
    <xf numFmtId="0" fontId="5" fillId="5" borderId="23" xfId="19" applyFont="1" applyFill="1" applyBorder="1" applyAlignment="1">
      <alignment horizontal="centerContinuous" vertical="center"/>
    </xf>
    <xf numFmtId="0" fontId="5" fillId="5" borderId="8" xfId="19" applyFont="1" applyFill="1" applyBorder="1" applyAlignment="1">
      <alignment horizontal="centerContinuous" vertical="center"/>
    </xf>
    <xf numFmtId="0" fontId="5" fillId="5" borderId="0" xfId="19" applyFont="1" applyFill="1" applyBorder="1" applyAlignment="1">
      <alignment horizontal="centerContinuous" vertical="center"/>
    </xf>
    <xf numFmtId="0" fontId="5" fillId="5" borderId="13" xfId="19" applyFont="1" applyFill="1" applyBorder="1" applyAlignment="1">
      <alignment horizontal="centerContinuous" vertical="center"/>
    </xf>
    <xf numFmtId="0" fontId="31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22" xfId="0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Continuous" vertical="center"/>
    </xf>
    <xf numFmtId="0" fontId="5" fillId="5" borderId="23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0" xfId="0" applyFont="1" applyFill="1" applyBorder="1" applyAlignment="1">
      <alignment horizontal="centerContinuous" vertical="center" wrapText="1"/>
    </xf>
    <xf numFmtId="0" fontId="5" fillId="5" borderId="13" xfId="0" applyFont="1" applyFill="1" applyBorder="1" applyAlignment="1">
      <alignment horizontal="centerContinuous" vertical="center" wrapText="1"/>
    </xf>
    <xf numFmtId="0" fontId="5" fillId="5" borderId="8" xfId="0" applyFont="1" applyFill="1" applyBorder="1" applyAlignment="1">
      <alignment horizontal="centerContinuous" vertical="center"/>
    </xf>
    <xf numFmtId="0" fontId="5" fillId="5" borderId="0" xfId="0" applyFont="1" applyFill="1" applyBorder="1" applyAlignment="1">
      <alignment horizontal="centerContinuous" vertical="center"/>
    </xf>
    <xf numFmtId="0" fontId="5" fillId="5" borderId="13" xfId="0" applyFont="1" applyFill="1" applyBorder="1" applyAlignment="1">
      <alignment horizontal="centerContinuous" vertical="center"/>
    </xf>
    <xf numFmtId="168" fontId="6" fillId="0" borderId="5" xfId="0" applyNumberFormat="1" applyFont="1" applyBorder="1" applyAlignment="1"/>
    <xf numFmtId="168" fontId="6" fillId="0" borderId="0" xfId="0" applyNumberFormat="1" applyFont="1" applyBorder="1" applyAlignment="1"/>
    <xf numFmtId="189" fontId="5" fillId="0" borderId="0" xfId="0" applyNumberFormat="1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Continuous" vertical="center" wrapText="1"/>
    </xf>
    <xf numFmtId="0" fontId="6" fillId="0" borderId="8" xfId="21" applyFont="1" applyFill="1" applyBorder="1" applyAlignment="1">
      <alignment vertical="center" wrapText="1"/>
    </xf>
    <xf numFmtId="0" fontId="5" fillId="5" borderId="22" xfId="12" applyFont="1" applyFill="1" applyBorder="1" applyAlignment="1">
      <alignment horizontal="centerContinuous" vertical="center" wrapText="1"/>
    </xf>
    <xf numFmtId="0" fontId="5" fillId="5" borderId="5" xfId="12" applyFont="1" applyFill="1" applyBorder="1" applyAlignment="1">
      <alignment horizontal="centerContinuous" vertical="center" wrapText="1"/>
    </xf>
    <xf numFmtId="0" fontId="5" fillId="5" borderId="23" xfId="12" applyFont="1" applyFill="1" applyBorder="1" applyAlignment="1">
      <alignment horizontal="centerContinuous" vertical="center" wrapText="1"/>
    </xf>
    <xf numFmtId="0" fontId="5" fillId="5" borderId="8" xfId="12" applyFont="1" applyFill="1" applyBorder="1" applyAlignment="1">
      <alignment horizontal="centerContinuous" vertical="center" wrapText="1"/>
    </xf>
    <xf numFmtId="0" fontId="5" fillId="5" borderId="0" xfId="12" applyFont="1" applyFill="1" applyBorder="1" applyAlignment="1">
      <alignment horizontal="centerContinuous" vertical="center" wrapText="1"/>
    </xf>
    <xf numFmtId="0" fontId="5" fillId="5" borderId="13" xfId="12" applyFont="1" applyFill="1" applyBorder="1" applyAlignment="1">
      <alignment horizontal="centerContinuous" vertical="center" wrapText="1"/>
    </xf>
    <xf numFmtId="0" fontId="6" fillId="0" borderId="10" xfId="12" applyFont="1" applyBorder="1" applyAlignment="1">
      <alignment horizontal="left" vertical="center"/>
    </xf>
    <xf numFmtId="0" fontId="5" fillId="5" borderId="22" xfId="13" quotePrefix="1" applyFont="1" applyFill="1" applyBorder="1" applyAlignment="1" applyProtection="1">
      <alignment horizontal="centerContinuous" vertical="center" wrapText="1"/>
    </xf>
    <xf numFmtId="0" fontId="5" fillId="5" borderId="5" xfId="13" quotePrefix="1" applyFont="1" applyFill="1" applyBorder="1" applyAlignment="1" applyProtection="1">
      <alignment horizontal="centerContinuous" vertical="center" wrapText="1"/>
    </xf>
    <xf numFmtId="0" fontId="5" fillId="5" borderId="23" xfId="13" quotePrefix="1" applyFont="1" applyFill="1" applyBorder="1" applyAlignment="1" applyProtection="1">
      <alignment horizontal="centerContinuous" vertical="center" wrapText="1"/>
    </xf>
    <xf numFmtId="0" fontId="5" fillId="5" borderId="8" xfId="13" quotePrefix="1" applyFont="1" applyFill="1" applyBorder="1" applyAlignment="1" applyProtection="1">
      <alignment horizontal="centerContinuous" vertical="center" wrapText="1"/>
    </xf>
    <xf numFmtId="0" fontId="5" fillId="5" borderId="0" xfId="13" quotePrefix="1" applyFont="1" applyFill="1" applyBorder="1" applyAlignment="1" applyProtection="1">
      <alignment horizontal="centerContinuous" vertical="center" wrapText="1"/>
    </xf>
    <xf numFmtId="0" fontId="5" fillId="5" borderId="13" xfId="13" quotePrefix="1" applyFont="1" applyFill="1" applyBorder="1" applyAlignment="1" applyProtection="1">
      <alignment horizontal="centerContinuous" vertical="center" wrapText="1"/>
    </xf>
    <xf numFmtId="0" fontId="6" fillId="0" borderId="24" xfId="13" applyFont="1" applyFill="1" applyBorder="1" applyAlignment="1" applyProtection="1">
      <alignment vertical="center"/>
    </xf>
    <xf numFmtId="0" fontId="6" fillId="0" borderId="7" xfId="13" applyFont="1" applyFill="1" applyBorder="1" applyAlignment="1" applyProtection="1">
      <alignment vertical="center"/>
    </xf>
    <xf numFmtId="0" fontId="6" fillId="0" borderId="18" xfId="13" applyFont="1" applyFill="1" applyBorder="1" applyAlignment="1" applyProtection="1">
      <alignment vertical="center"/>
    </xf>
    <xf numFmtId="184" fontId="19" fillId="5" borderId="5" xfId="15" applyNumberFormat="1" applyFont="1" applyFill="1" applyBorder="1" applyAlignment="1">
      <alignment horizontal="centerContinuous" vertical="center" wrapText="1"/>
    </xf>
    <xf numFmtId="184" fontId="19" fillId="5" borderId="23" xfId="15" applyNumberFormat="1" applyFont="1" applyFill="1" applyBorder="1" applyAlignment="1">
      <alignment horizontal="centerContinuous" vertical="center" wrapText="1"/>
    </xf>
    <xf numFmtId="184" fontId="19" fillId="5" borderId="0" xfId="15" applyNumberFormat="1" applyFont="1" applyFill="1" applyBorder="1" applyAlignment="1">
      <alignment horizontal="centerContinuous" vertical="center" wrapText="1"/>
    </xf>
    <xf numFmtId="184" fontId="19" fillId="5" borderId="13" xfId="15" applyNumberFormat="1" applyFont="1" applyFill="1" applyBorder="1" applyAlignment="1">
      <alignment horizontal="centerContinuous" vertical="center" wrapText="1"/>
    </xf>
    <xf numFmtId="184" fontId="5" fillId="5" borderId="22" xfId="15" applyNumberFormat="1" applyFont="1" applyFill="1" applyBorder="1" applyAlignment="1">
      <alignment horizontal="centerContinuous" vertical="center" wrapText="1"/>
    </xf>
    <xf numFmtId="184" fontId="5" fillId="5" borderId="5" xfId="15" applyNumberFormat="1" applyFont="1" applyFill="1" applyBorder="1" applyAlignment="1">
      <alignment horizontal="centerContinuous" vertical="center" wrapText="1"/>
    </xf>
    <xf numFmtId="184" fontId="5" fillId="5" borderId="8" xfId="15" applyNumberFormat="1" applyFont="1" applyFill="1" applyBorder="1" applyAlignment="1">
      <alignment horizontal="centerContinuous" vertical="center" wrapText="1"/>
    </xf>
    <xf numFmtId="184" fontId="5" fillId="5" borderId="0" xfId="15" applyNumberFormat="1" applyFont="1" applyFill="1" applyBorder="1" applyAlignment="1">
      <alignment horizontal="centerContinuous" vertical="center" wrapText="1"/>
    </xf>
    <xf numFmtId="184" fontId="5" fillId="5" borderId="13" xfId="15" applyNumberFormat="1" applyFont="1" applyFill="1" applyBorder="1" applyAlignment="1">
      <alignment horizontal="centerContinuous" vertical="center" wrapText="1"/>
    </xf>
    <xf numFmtId="184" fontId="5" fillId="5" borderId="22" xfId="15" applyNumberFormat="1" applyFont="1" applyFill="1" applyBorder="1" applyAlignment="1">
      <alignment horizontal="centerContinuous" vertical="center"/>
    </xf>
    <xf numFmtId="184" fontId="5" fillId="5" borderId="5" xfId="15" applyNumberFormat="1" applyFont="1" applyFill="1" applyBorder="1" applyAlignment="1">
      <alignment horizontal="centerContinuous" vertical="center"/>
    </xf>
    <xf numFmtId="184" fontId="5" fillId="5" borderId="23" xfId="15" applyNumberFormat="1" applyFont="1" applyFill="1" applyBorder="1" applyAlignment="1">
      <alignment horizontal="centerContinuous" vertical="center"/>
    </xf>
    <xf numFmtId="0" fontId="5" fillId="5" borderId="22" xfId="15" applyFont="1" applyFill="1" applyBorder="1" applyAlignment="1">
      <alignment horizontal="centerContinuous" vertical="center" wrapText="1"/>
    </xf>
    <xf numFmtId="0" fontId="0" fillId="5" borderId="5" xfId="0" applyFill="1" applyBorder="1" applyAlignment="1">
      <alignment horizontal="centerContinuous" vertical="center" wrapText="1"/>
    </xf>
    <xf numFmtId="0" fontId="0" fillId="5" borderId="23" xfId="0" applyFill="1" applyBorder="1" applyAlignment="1">
      <alignment horizontal="centerContinuous" vertical="center" wrapText="1"/>
    </xf>
    <xf numFmtId="0" fontId="5" fillId="5" borderId="8" xfId="15" applyFont="1" applyFill="1" applyBorder="1" applyAlignment="1">
      <alignment horizontal="centerContinuous" vertical="center" wrapText="1"/>
    </xf>
    <xf numFmtId="0" fontId="0" fillId="5" borderId="0" xfId="0" applyFill="1" applyBorder="1" applyAlignment="1">
      <alignment horizontal="centerContinuous" vertical="center" wrapText="1"/>
    </xf>
    <xf numFmtId="0" fontId="0" fillId="5" borderId="13" xfId="0" applyFill="1" applyBorder="1" applyAlignment="1">
      <alignment horizontal="centerContinuous" vertical="center" wrapText="1"/>
    </xf>
    <xf numFmtId="0" fontId="5" fillId="5" borderId="5" xfId="15" applyFont="1" applyFill="1" applyBorder="1" applyAlignment="1">
      <alignment horizontal="centerContinuous" vertical="center" wrapText="1"/>
    </xf>
    <xf numFmtId="0" fontId="5" fillId="5" borderId="0" xfId="15" applyFont="1" applyFill="1" applyBorder="1" applyAlignment="1">
      <alignment horizontal="centerContinuous" vertical="center" wrapText="1"/>
    </xf>
    <xf numFmtId="0" fontId="5" fillId="5" borderId="22" xfId="15" applyFont="1" applyFill="1" applyBorder="1" applyAlignment="1">
      <alignment horizontal="centerContinuous" vertical="center"/>
    </xf>
    <xf numFmtId="0" fontId="5" fillId="5" borderId="5" xfId="15" applyFont="1" applyFill="1" applyBorder="1" applyAlignment="1">
      <alignment horizontal="centerContinuous" vertical="center"/>
    </xf>
    <xf numFmtId="0" fontId="5" fillId="5" borderId="23" xfId="15" applyFont="1" applyFill="1" applyBorder="1" applyAlignment="1">
      <alignment horizontal="centerContinuous" vertical="center"/>
    </xf>
    <xf numFmtId="0" fontId="19" fillId="5" borderId="0" xfId="15" applyFont="1" applyFill="1" applyBorder="1" applyAlignment="1">
      <alignment horizontal="centerContinuous" vertical="center" wrapText="1"/>
    </xf>
    <xf numFmtId="0" fontId="19" fillId="5" borderId="13" xfId="15" applyFont="1" applyFill="1" applyBorder="1" applyAlignment="1">
      <alignment horizontal="centerContinuous" vertical="center" wrapText="1"/>
    </xf>
    <xf numFmtId="0" fontId="5" fillId="5" borderId="22" xfId="17" applyFont="1" applyFill="1" applyBorder="1" applyAlignment="1" applyProtection="1">
      <alignment horizontal="centerContinuous" vertical="center"/>
    </xf>
    <xf numFmtId="0" fontId="5" fillId="5" borderId="5" xfId="17" applyFont="1" applyFill="1" applyBorder="1" applyAlignment="1" applyProtection="1">
      <alignment horizontal="centerContinuous" vertical="center"/>
    </xf>
    <xf numFmtId="0" fontId="5" fillId="5" borderId="23" xfId="17" applyFont="1" applyFill="1" applyBorder="1" applyAlignment="1" applyProtection="1">
      <alignment horizontal="centerContinuous" vertical="center"/>
    </xf>
    <xf numFmtId="0" fontId="5" fillId="5" borderId="8" xfId="17" applyFont="1" applyFill="1" applyBorder="1" applyAlignment="1" applyProtection="1">
      <alignment horizontal="centerContinuous" vertical="center"/>
    </xf>
    <xf numFmtId="0" fontId="5" fillId="5" borderId="0" xfId="17" applyFont="1" applyFill="1" applyBorder="1" applyAlignment="1" applyProtection="1">
      <alignment horizontal="centerContinuous" vertical="center"/>
    </xf>
    <xf numFmtId="0" fontId="5" fillId="5" borderId="13" xfId="17" applyFont="1" applyFill="1" applyBorder="1" applyAlignment="1" applyProtection="1">
      <alignment horizontal="centerContinuous" vertical="center"/>
    </xf>
    <xf numFmtId="0" fontId="17" fillId="0" borderId="0" xfId="21" applyFont="1" applyFill="1" applyAlignment="1">
      <alignment wrapText="1"/>
    </xf>
    <xf numFmtId="0" fontId="5" fillId="5" borderId="22" xfId="0" applyFont="1" applyFill="1" applyBorder="1" applyAlignment="1">
      <alignment horizontal="centerContinuous"/>
    </xf>
    <xf numFmtId="0" fontId="5" fillId="5" borderId="5" xfId="0" applyFont="1" applyFill="1" applyBorder="1" applyAlignment="1">
      <alignment horizontal="centerContinuous"/>
    </xf>
    <xf numFmtId="0" fontId="5" fillId="5" borderId="23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5" fillId="5" borderId="0" xfId="0" applyFont="1" applyFill="1" applyBorder="1" applyAlignment="1">
      <alignment horizontal="centerContinuous"/>
    </xf>
    <xf numFmtId="0" fontId="5" fillId="5" borderId="13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5" borderId="8" xfId="31" applyFont="1" applyFill="1" applyBorder="1" applyAlignment="1">
      <alignment horizontal="centerContinuous" wrapText="1"/>
    </xf>
    <xf numFmtId="0" fontId="5" fillId="5" borderId="13" xfId="31" applyFont="1" applyFill="1" applyBorder="1" applyAlignment="1">
      <alignment horizontal="centerContinuous" wrapText="1"/>
    </xf>
    <xf numFmtId="0" fontId="5" fillId="0" borderId="0" xfId="31" applyFont="1" applyBorder="1" applyAlignment="1">
      <alignment wrapText="1"/>
    </xf>
    <xf numFmtId="0" fontId="5" fillId="0" borderId="0" xfId="0" applyFont="1" applyBorder="1" applyAlignment="1"/>
    <xf numFmtId="0" fontId="6" fillId="0" borderId="0" xfId="20" applyFont="1" applyAlignment="1">
      <alignment vertical="center" wrapText="1"/>
    </xf>
    <xf numFmtId="0" fontId="6" fillId="0" borderId="0" xfId="20" applyFont="1" applyAlignment="1"/>
    <xf numFmtId="0" fontId="5" fillId="5" borderId="22" xfId="20" applyFont="1" applyFill="1" applyBorder="1" applyAlignment="1" applyProtection="1">
      <alignment horizontal="centerContinuous" vertical="center"/>
    </xf>
    <xf numFmtId="0" fontId="5" fillId="5" borderId="5" xfId="20" applyFont="1" applyFill="1" applyBorder="1" applyAlignment="1" applyProtection="1">
      <alignment horizontal="centerContinuous" vertical="center"/>
    </xf>
    <xf numFmtId="0" fontId="5" fillId="5" borderId="23" xfId="20" applyFont="1" applyFill="1" applyBorder="1" applyAlignment="1" applyProtection="1">
      <alignment horizontal="centerContinuous" vertical="center"/>
    </xf>
    <xf numFmtId="0" fontId="6" fillId="0" borderId="0" xfId="20" applyFont="1" applyAlignment="1" applyProtection="1">
      <alignment vertical="center" wrapText="1"/>
    </xf>
    <xf numFmtId="0" fontId="6" fillId="0" borderId="0" xfId="20" applyFont="1" applyFill="1" applyAlignment="1" applyProtection="1">
      <alignment vertical="center" wrapText="1"/>
    </xf>
    <xf numFmtId="0" fontId="5" fillId="5" borderId="22" xfId="21" applyFont="1" applyFill="1" applyBorder="1" applyAlignment="1">
      <alignment horizontal="centerContinuous" vertical="center"/>
    </xf>
    <xf numFmtId="0" fontId="5" fillId="5" borderId="23" xfId="21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13" xfId="0" applyNumberFormat="1" applyFont="1" applyFill="1" applyBorder="1" applyAlignment="1">
      <alignment horizontal="centerContinuous" vertical="center" wrapText="1"/>
    </xf>
    <xf numFmtId="0" fontId="5" fillId="5" borderId="5" xfId="21" applyFont="1" applyFill="1" applyBorder="1" applyAlignment="1">
      <alignment horizontal="centerContinuous" vertical="center"/>
    </xf>
    <xf numFmtId="172" fontId="5" fillId="5" borderId="0" xfId="0" applyNumberFormat="1" applyFont="1" applyFill="1" applyBorder="1" applyAlignment="1">
      <alignment horizontal="centerContinuous" vertical="center" wrapText="1"/>
    </xf>
    <xf numFmtId="0" fontId="26" fillId="0" borderId="0" xfId="21" applyFont="1" applyFill="1" applyBorder="1" applyAlignment="1">
      <alignment vertical="center" wrapText="1"/>
    </xf>
    <xf numFmtId="0" fontId="6" fillId="0" borderId="2" xfId="21" applyFont="1" applyBorder="1" applyAlignment="1">
      <alignment vertical="center"/>
    </xf>
    <xf numFmtId="0" fontId="31" fillId="0" borderId="0" xfId="21" applyFont="1" applyFill="1" applyBorder="1" applyAlignment="1">
      <alignment vertical="center" wrapText="1"/>
    </xf>
    <xf numFmtId="0" fontId="6" fillId="0" borderId="15" xfId="21" applyFont="1" applyBorder="1" applyAlignment="1">
      <alignment vertical="center" wrapText="1"/>
    </xf>
    <xf numFmtId="169" fontId="6" fillId="0" borderId="10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left" vertical="center"/>
    </xf>
    <xf numFmtId="0" fontId="6" fillId="0" borderId="6" xfId="19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2" fontId="6" fillId="0" borderId="8" xfId="0" applyNumberFormat="1" applyFont="1" applyBorder="1"/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0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6" xfId="0" applyNumberFormat="1" applyFont="1" applyBorder="1" applyAlignment="1">
      <alignment horizontal="centerContinuous" vertical="center" wrapText="1"/>
    </xf>
    <xf numFmtId="172" fontId="6" fillId="0" borderId="0" xfId="0" applyNumberFormat="1" applyFont="1" applyBorder="1" applyAlignment="1">
      <alignment wrapText="1"/>
    </xf>
    <xf numFmtId="172" fontId="6" fillId="0" borderId="6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169" fontId="27" fillId="0" borderId="6" xfId="1" applyNumberFormat="1" applyFont="1" applyBorder="1" applyAlignment="1">
      <alignment vertical="center" wrapText="1"/>
    </xf>
    <xf numFmtId="169" fontId="5" fillId="0" borderId="17" xfId="0" applyNumberFormat="1" applyFont="1" applyBorder="1" applyAlignment="1">
      <alignment vertical="center"/>
    </xf>
    <xf numFmtId="3" fontId="5" fillId="6" borderId="22" xfId="0" applyNumberFormat="1" applyFont="1" applyFill="1" applyBorder="1" applyAlignment="1">
      <alignment horizontal="centerContinuous" vertical="center"/>
    </xf>
    <xf numFmtId="3" fontId="5" fillId="6" borderId="5" xfId="0" applyNumberFormat="1" applyFont="1" applyFill="1" applyBorder="1" applyAlignment="1">
      <alignment horizontal="centerContinuous" vertical="center"/>
    </xf>
    <xf numFmtId="3" fontId="5" fillId="6" borderId="23" xfId="0" applyNumberFormat="1" applyFont="1" applyFill="1" applyBorder="1" applyAlignment="1">
      <alignment horizontal="centerContinuous" vertical="center"/>
    </xf>
    <xf numFmtId="3" fontId="5" fillId="6" borderId="8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5" fillId="6" borderId="1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/>
    <xf numFmtId="0" fontId="6" fillId="0" borderId="8" xfId="31" applyFont="1" applyBorder="1"/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6" borderId="22" xfId="0" applyFont="1" applyFill="1" applyBorder="1" applyAlignment="1">
      <alignment horizontal="centerContinuous" vertical="center"/>
    </xf>
    <xf numFmtId="0" fontId="5" fillId="6" borderId="23" xfId="0" applyFont="1" applyFill="1" applyBorder="1" applyAlignment="1">
      <alignment horizontal="centerContinuous" vertical="center"/>
    </xf>
    <xf numFmtId="0" fontId="5" fillId="6" borderId="8" xfId="0" applyFont="1" applyFill="1" applyBorder="1" applyAlignment="1">
      <alignment horizontal="centerContinuous" vertical="center" wrapText="1"/>
    </xf>
    <xf numFmtId="0" fontId="5" fillId="6" borderId="13" xfId="0" applyFont="1" applyFill="1" applyBorder="1" applyAlignment="1">
      <alignment horizontal="centerContinuous" vertical="center" wrapText="1"/>
    </xf>
    <xf numFmtId="168" fontId="6" fillId="0" borderId="0" xfId="0" applyNumberFormat="1" applyFont="1" applyAlignment="1">
      <alignment vertical="center"/>
    </xf>
    <xf numFmtId="0" fontId="5" fillId="0" borderId="0" xfId="0" applyFont="1"/>
    <xf numFmtId="4" fontId="5" fillId="6" borderId="22" xfId="21" applyNumberFormat="1" applyFont="1" applyFill="1" applyBorder="1" applyAlignment="1">
      <alignment horizontal="centerContinuous" vertical="center"/>
    </xf>
    <xf numFmtId="4" fontId="5" fillId="6" borderId="8" xfId="0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Fill="1" applyBorder="1"/>
    <xf numFmtId="0" fontId="6" fillId="0" borderId="0" xfId="21" applyFont="1" applyFill="1" applyBorder="1" applyAlignment="1"/>
    <xf numFmtId="4" fontId="6" fillId="0" borderId="0" xfId="21" applyNumberFormat="1" applyFont="1" applyFill="1"/>
    <xf numFmtId="0" fontId="5" fillId="6" borderId="22" xfId="31" applyFont="1" applyFill="1" applyBorder="1" applyAlignment="1">
      <alignment horizontal="centerContinuous" vertical="center"/>
    </xf>
    <xf numFmtId="0" fontId="5" fillId="6" borderId="23" xfId="31" applyFont="1" applyFill="1" applyBorder="1" applyAlignment="1">
      <alignment horizontal="centerContinuous" vertical="center"/>
    </xf>
    <xf numFmtId="0" fontId="5" fillId="6" borderId="8" xfId="31" applyFont="1" applyFill="1" applyBorder="1" applyAlignment="1">
      <alignment horizontal="centerContinuous" vertical="center"/>
    </xf>
    <xf numFmtId="0" fontId="5" fillId="6" borderId="13" xfId="31" applyFont="1" applyFill="1" applyBorder="1" applyAlignment="1">
      <alignment horizontal="centerContinuous" vertical="center"/>
    </xf>
    <xf numFmtId="168" fontId="6" fillId="0" borderId="0" xfId="31" applyNumberFormat="1" applyFont="1"/>
    <xf numFmtId="0" fontId="5" fillId="6" borderId="22" xfId="21" applyFont="1" applyFill="1" applyBorder="1" applyAlignment="1">
      <alignment horizontal="centerContinuous" vertical="center"/>
    </xf>
    <xf numFmtId="0" fontId="5" fillId="6" borderId="5" xfId="21" applyFont="1" applyFill="1" applyBorder="1" applyAlignment="1">
      <alignment horizontal="centerContinuous" vertical="center"/>
    </xf>
    <xf numFmtId="0" fontId="5" fillId="6" borderId="23" xfId="21" applyFont="1" applyFill="1" applyBorder="1" applyAlignment="1">
      <alignment horizontal="centerContinuous" vertical="center"/>
    </xf>
    <xf numFmtId="172" fontId="5" fillId="6" borderId="8" xfId="0" applyNumberFormat="1" applyFont="1" applyFill="1" applyBorder="1" applyAlignment="1">
      <alignment horizontal="centerContinuous" vertical="center" wrapText="1"/>
    </xf>
    <xf numFmtId="172" fontId="5" fillId="6" borderId="0" xfId="0" applyNumberFormat="1" applyFont="1" applyFill="1" applyBorder="1" applyAlignment="1">
      <alignment horizontal="centerContinuous" vertical="center" wrapText="1"/>
    </xf>
    <xf numFmtId="172" fontId="5" fillId="6" borderId="13" xfId="0" applyNumberFormat="1" applyFont="1" applyFill="1" applyBorder="1" applyAlignment="1">
      <alignment horizontal="centerContinuous" vertical="center" wrapText="1"/>
    </xf>
    <xf numFmtId="0" fontId="6" fillId="3" borderId="21" xfId="21" applyFont="1" applyFill="1" applyBorder="1" applyAlignment="1">
      <alignment horizontal="left" vertical="center" wrapText="1"/>
    </xf>
    <xf numFmtId="0" fontId="6" fillId="3" borderId="20" xfId="21" applyFont="1" applyFill="1" applyBorder="1" applyAlignment="1">
      <alignment horizontal="left" vertical="center" wrapText="1"/>
    </xf>
    <xf numFmtId="0" fontId="6" fillId="0" borderId="1" xfId="21" applyFont="1" applyBorder="1"/>
    <xf numFmtId="0" fontId="6" fillId="0" borderId="25" xfId="21" applyFont="1" applyBorder="1" applyAlignment="1">
      <alignment horizontal="right"/>
    </xf>
    <xf numFmtId="0" fontId="5" fillId="6" borderId="8" xfId="31" applyFont="1" applyFill="1" applyBorder="1" applyAlignment="1">
      <alignment horizontal="centerContinuous"/>
    </xf>
    <xf numFmtId="0" fontId="5" fillId="6" borderId="0" xfId="31" applyFont="1" applyFill="1" applyBorder="1" applyAlignment="1">
      <alignment horizontal="centerContinuous"/>
    </xf>
    <xf numFmtId="0" fontId="6" fillId="6" borderId="13" xfId="31" applyFont="1" applyFill="1" applyBorder="1" applyAlignment="1">
      <alignment horizontal="centerContinuous"/>
    </xf>
    <xf numFmtId="0" fontId="6" fillId="0" borderId="13" xfId="31" applyFont="1" applyBorder="1" applyAlignment="1">
      <alignment horizontal="right"/>
    </xf>
    <xf numFmtId="0" fontId="6" fillId="0" borderId="0" xfId="31" applyFont="1" applyBorder="1" applyAlignment="1">
      <alignment horizontal="centerContinuous" vertical="center" wrapText="1"/>
    </xf>
    <xf numFmtId="3" fontId="6" fillId="0" borderId="0" xfId="31" applyNumberFormat="1" applyFont="1"/>
    <xf numFmtId="0" fontId="6" fillId="0" borderId="27" xfId="19" applyFont="1" applyBorder="1" applyAlignment="1">
      <alignment horizontal="left"/>
    </xf>
    <xf numFmtId="0" fontId="5" fillId="0" borderId="1" xfId="19" applyFont="1" applyBorder="1" applyAlignment="1">
      <alignment horizontal="center"/>
    </xf>
    <xf numFmtId="167" fontId="6" fillId="0" borderId="0" xfId="10" quotePrefix="1" applyNumberFormat="1" applyFont="1" applyAlignment="1">
      <alignment horizontal="right"/>
    </xf>
    <xf numFmtId="0" fontId="32" fillId="3" borderId="10" xfId="19" quotePrefix="1" applyFont="1" applyFill="1" applyBorder="1" applyAlignment="1">
      <alignment vertical="center" wrapText="1"/>
    </xf>
    <xf numFmtId="0" fontId="32" fillId="3" borderId="6" xfId="19" applyFont="1" applyFill="1" applyBorder="1" applyAlignment="1">
      <alignment horizontal="center" vertical="center" wrapText="1"/>
    </xf>
    <xf numFmtId="0" fontId="32" fillId="3" borderId="17" xfId="19" applyFont="1" applyFill="1" applyBorder="1" applyAlignment="1">
      <alignment horizontal="center" vertical="center" wrapText="1"/>
    </xf>
    <xf numFmtId="0" fontId="3" fillId="0" borderId="0" xfId="31" applyAlignment="1">
      <alignment horizontal="center" vertical="center" wrapText="1"/>
    </xf>
    <xf numFmtId="0" fontId="5" fillId="0" borderId="0" xfId="19" applyFont="1" applyAlignment="1">
      <alignment horizontal="center" vertical="center" wrapText="1"/>
    </xf>
    <xf numFmtId="0" fontId="6" fillId="3" borderId="8" xfId="19" applyFont="1" applyFill="1" applyBorder="1" applyAlignment="1">
      <alignment vertical="center"/>
    </xf>
    <xf numFmtId="195" fontId="6" fillId="3" borderId="0" xfId="14" applyNumberFormat="1" applyFont="1" applyFill="1" applyAlignment="1">
      <alignment horizontal="right" vertical="center"/>
    </xf>
    <xf numFmtId="195" fontId="6" fillId="3" borderId="0" xfId="19" applyNumberFormat="1" applyFont="1" applyFill="1" applyAlignment="1">
      <alignment horizontal="right" vertical="center"/>
    </xf>
    <xf numFmtId="195" fontId="6" fillId="0" borderId="0" xfId="19" applyNumberFormat="1" applyFont="1" applyAlignment="1">
      <alignment horizontal="right" vertical="center"/>
    </xf>
    <xf numFmtId="0" fontId="3" fillId="0" borderId="0" xfId="31" applyAlignment="1">
      <alignment vertical="center"/>
    </xf>
    <xf numFmtId="4" fontId="3" fillId="0" borderId="0" xfId="31" applyNumberFormat="1" applyAlignment="1">
      <alignment vertical="center"/>
    </xf>
    <xf numFmtId="0" fontId="3" fillId="0" borderId="0" xfId="31" applyAlignment="1">
      <alignment horizontal="center" vertical="center"/>
    </xf>
    <xf numFmtId="197" fontId="3" fillId="0" borderId="0" xfId="31" applyNumberFormat="1" applyAlignment="1">
      <alignment vertical="center"/>
    </xf>
    <xf numFmtId="197" fontId="3" fillId="4" borderId="0" xfId="31" applyNumberFormat="1" applyFill="1" applyAlignment="1">
      <alignment vertical="center"/>
    </xf>
    <xf numFmtId="0" fontId="5" fillId="3" borderId="22" xfId="19" applyFont="1" applyFill="1" applyBorder="1" applyAlignment="1">
      <alignment horizontal="center" vertical="center"/>
    </xf>
    <xf numFmtId="195" fontId="5" fillId="3" borderId="0" xfId="19" applyNumberFormat="1" applyFont="1" applyFill="1" applyAlignment="1">
      <alignment horizontal="right" vertical="center"/>
    </xf>
    <xf numFmtId="4" fontId="6" fillId="0" borderId="0" xfId="19" applyNumberFormat="1" applyFont="1"/>
    <xf numFmtId="0" fontId="5" fillId="0" borderId="7" xfId="14" quotePrefix="1" applyFont="1" applyBorder="1" applyAlignment="1">
      <alignment horizontal="center" vertical="center" wrapText="1"/>
    </xf>
    <xf numFmtId="0" fontId="6" fillId="0" borderId="0" xfId="19" applyFont="1" applyBorder="1" applyAlignment="1">
      <alignment vertical="center"/>
    </xf>
    <xf numFmtId="0" fontId="6" fillId="0" borderId="8" xfId="14" applyFont="1" applyBorder="1"/>
    <xf numFmtId="0" fontId="6" fillId="0" borderId="0" xfId="14" applyFont="1" applyBorder="1"/>
    <xf numFmtId="167" fontId="6" fillId="0" borderId="13" xfId="10" quotePrefix="1" applyNumberFormat="1" applyFont="1" applyBorder="1" applyAlignment="1">
      <alignment horizontal="right"/>
    </xf>
    <xf numFmtId="0" fontId="5" fillId="0" borderId="5" xfId="14" applyFont="1" applyBorder="1" applyAlignment="1">
      <alignment horizontal="center" vertical="center"/>
    </xf>
    <xf numFmtId="0" fontId="0" fillId="0" borderId="25" xfId="0" applyBorder="1"/>
    <xf numFmtId="167" fontId="6" fillId="0" borderId="0" xfId="9" applyNumberFormat="1" applyFont="1" applyBorder="1"/>
    <xf numFmtId="167" fontId="6" fillId="0" borderId="0" xfId="9" applyNumberFormat="1" applyFont="1" applyBorder="1" applyAlignment="1">
      <alignment vertical="center"/>
    </xf>
    <xf numFmtId="169" fontId="6" fillId="0" borderId="0" xfId="26" applyNumberFormat="1" applyFont="1" applyBorder="1" applyAlignment="1">
      <alignment horizontal="right" vertical="center"/>
    </xf>
    <xf numFmtId="167" fontId="5" fillId="0" borderId="3" xfId="9" applyNumberFormat="1" applyFont="1" applyBorder="1" applyAlignment="1">
      <alignment horizontal="center" vertical="center"/>
    </xf>
    <xf numFmtId="167" fontId="6" fillId="0" borderId="8" xfId="9" applyNumberFormat="1" applyFont="1" applyBorder="1"/>
    <xf numFmtId="167" fontId="6" fillId="0" borderId="13" xfId="9" quotePrefix="1" applyNumberFormat="1" applyFont="1" applyBorder="1" applyAlignment="1">
      <alignment horizontal="right"/>
    </xf>
    <xf numFmtId="169" fontId="6" fillId="0" borderId="8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169" fontId="6" fillId="0" borderId="13" xfId="1" applyNumberFormat="1" applyFont="1" applyBorder="1" applyAlignment="1">
      <alignment horizontal="left" vertical="center"/>
    </xf>
    <xf numFmtId="167" fontId="5" fillId="0" borderId="6" xfId="10" applyNumberFormat="1" applyFont="1" applyBorder="1" applyAlignment="1">
      <alignment horizontal="centerContinuous" vertical="center" wrapText="1"/>
    </xf>
    <xf numFmtId="167" fontId="6" fillId="0" borderId="8" xfId="10" applyNumberFormat="1" applyFont="1" applyBorder="1"/>
    <xf numFmtId="167" fontId="5" fillId="0" borderId="5" xfId="10" applyNumberFormat="1" applyFont="1" applyBorder="1" applyAlignment="1">
      <alignment horizontal="center" vertical="center"/>
    </xf>
    <xf numFmtId="167" fontId="5" fillId="0" borderId="6" xfId="10" applyNumberFormat="1" applyFont="1" applyBorder="1" applyAlignment="1">
      <alignment horizontal="center" vertical="center" wrapText="1"/>
    </xf>
    <xf numFmtId="4" fontId="3" fillId="0" borderId="0" xfId="31" applyNumberFormat="1"/>
    <xf numFmtId="0" fontId="33" fillId="0" borderId="0" xfId="31" applyFont="1"/>
    <xf numFmtId="0" fontId="6" fillId="3" borderId="0" xfId="10" applyFont="1" applyFill="1" applyAlignment="1">
      <alignment vertical="center"/>
    </xf>
    <xf numFmtId="0" fontId="3" fillId="0" borderId="0" xfId="31" applyAlignment="1">
      <alignment horizontal="left" vertical="center"/>
    </xf>
    <xf numFmtId="0" fontId="6" fillId="0" borderId="0" xfId="31" applyFont="1" applyAlignment="1">
      <alignment vertical="center"/>
    </xf>
    <xf numFmtId="4" fontId="6" fillId="0" borderId="0" xfId="31" applyNumberFormat="1" applyFont="1"/>
    <xf numFmtId="0" fontId="5" fillId="0" borderId="28" xfId="19" applyFont="1" applyBorder="1" applyAlignment="1">
      <alignment horizontal="center" vertical="center"/>
    </xf>
    <xf numFmtId="4" fontId="26" fillId="0" borderId="0" xfId="31" applyNumberFormat="1" applyFont="1"/>
    <xf numFmtId="0" fontId="5" fillId="0" borderId="29" xfId="31" applyFont="1" applyBorder="1" applyAlignment="1">
      <alignment horizontal="center" wrapText="1"/>
    </xf>
    <xf numFmtId="0" fontId="5" fillId="0" borderId="6" xfId="31" applyFont="1" applyBorder="1" applyAlignment="1">
      <alignment horizontal="center" wrapText="1"/>
    </xf>
    <xf numFmtId="4" fontId="5" fillId="0" borderId="7" xfId="31" applyNumberFormat="1" applyFont="1" applyBorder="1" applyAlignment="1">
      <alignment horizontal="center" wrapText="1"/>
    </xf>
    <xf numFmtId="0" fontId="5" fillId="0" borderId="29" xfId="19" quotePrefix="1" applyFont="1" applyBorder="1" applyAlignment="1">
      <alignment horizontal="center" vertical="center" wrapText="1"/>
    </xf>
    <xf numFmtId="0" fontId="6" fillId="0" borderId="0" xfId="31" applyFont="1" applyAlignment="1">
      <alignment horizontal="left"/>
    </xf>
    <xf numFmtId="0" fontId="6" fillId="0" borderId="6" xfId="31" applyFont="1" applyBorder="1" applyAlignment="1">
      <alignment vertical="center"/>
    </xf>
    <xf numFmtId="0" fontId="6" fillId="0" borderId="17" xfId="31" applyFont="1" applyBorder="1" applyAlignment="1">
      <alignment vertical="center"/>
    </xf>
    <xf numFmtId="172" fontId="6" fillId="0" borderId="17" xfId="0" applyNumberFormat="1" applyFont="1" applyBorder="1" applyAlignment="1">
      <alignment horizontal="left" vertical="center"/>
    </xf>
    <xf numFmtId="167" fontId="6" fillId="0" borderId="30" xfId="9" quotePrefix="1" applyNumberFormat="1" applyFont="1" applyBorder="1" applyAlignment="1">
      <alignment horizontal="left"/>
    </xf>
    <xf numFmtId="172" fontId="5" fillId="0" borderId="6" xfId="0" applyNumberFormat="1" applyFont="1" applyBorder="1" applyAlignment="1">
      <alignment horizontal="center" vertical="center" wrapText="1"/>
    </xf>
    <xf numFmtId="172" fontId="5" fillId="0" borderId="6" xfId="0" applyNumberFormat="1" applyFont="1" applyFill="1" applyBorder="1" applyAlignment="1">
      <alignment horizontal="center" vertical="center" wrapText="1"/>
    </xf>
    <xf numFmtId="172" fontId="5" fillId="0" borderId="5" xfId="0" applyNumberFormat="1" applyFont="1" applyBorder="1" applyAlignment="1">
      <alignment horizontal="center" vertical="center"/>
    </xf>
    <xf numFmtId="0" fontId="5" fillId="5" borderId="0" xfId="31" applyFont="1" applyFill="1" applyAlignment="1">
      <alignment horizontal="centerContinuous" vertical="center"/>
    </xf>
    <xf numFmtId="172" fontId="6" fillId="0" borderId="17" xfId="0" applyNumberFormat="1" applyFont="1" applyBorder="1" applyAlignment="1">
      <alignment horizontal="centerContinuous" vertical="center" wrapText="1"/>
    </xf>
    <xf numFmtId="0" fontId="6" fillId="0" borderId="5" xfId="19" applyFont="1" applyBorder="1" applyAlignment="1">
      <alignment vertical="center"/>
    </xf>
    <xf numFmtId="172" fontId="6" fillId="0" borderId="13" xfId="0" applyNumberFormat="1" applyFont="1" applyBorder="1"/>
    <xf numFmtId="172" fontId="6" fillId="0" borderId="17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horizontal="centerContinuous" vertical="center" wrapText="1"/>
    </xf>
    <xf numFmtId="168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32" xfId="0" applyFont="1" applyFill="1" applyBorder="1" applyAlignment="1">
      <alignment horizontal="center" wrapText="1"/>
    </xf>
    <xf numFmtId="0" fontId="5" fillId="0" borderId="33" xfId="14" quotePrefix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168" fontId="6" fillId="0" borderId="0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left" vertical="center"/>
    </xf>
    <xf numFmtId="168" fontId="5" fillId="0" borderId="2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168" fontId="6" fillId="0" borderId="0" xfId="0" applyNumberFormat="1" applyFont="1" applyBorder="1" applyAlignment="1">
      <alignment horizontal="left" vertical="center"/>
    </xf>
    <xf numFmtId="168" fontId="6" fillId="0" borderId="13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15" quotePrefix="1" applyFont="1" applyBorder="1" applyAlignment="1">
      <alignment horizontal="center" vertical="center" wrapText="1"/>
    </xf>
    <xf numFmtId="0" fontId="6" fillId="0" borderId="0" xfId="15" quotePrefix="1" applyFont="1" applyBorder="1" applyAlignment="1">
      <alignment horizontal="left" vertical="center"/>
    </xf>
    <xf numFmtId="168" fontId="6" fillId="0" borderId="8" xfId="15" applyNumberFormat="1" applyFont="1" applyBorder="1" applyAlignment="1">
      <alignment vertical="center"/>
    </xf>
    <xf numFmtId="0" fontId="6" fillId="0" borderId="0" xfId="15" applyFont="1" applyBorder="1" applyAlignment="1">
      <alignment horizontal="right"/>
    </xf>
    <xf numFmtId="0" fontId="6" fillId="0" borderId="13" xfId="15" applyFont="1" applyBorder="1" applyAlignment="1">
      <alignment horizontal="right"/>
    </xf>
    <xf numFmtId="0" fontId="5" fillId="0" borderId="5" xfId="15" applyFont="1" applyBorder="1" applyAlignment="1">
      <alignment horizontal="left" vertical="center"/>
    </xf>
    <xf numFmtId="0" fontId="5" fillId="0" borderId="4" xfId="15" applyFont="1" applyBorder="1" applyAlignment="1">
      <alignment horizontal="center" wrapText="1"/>
    </xf>
    <xf numFmtId="0" fontId="5" fillId="0" borderId="6" xfId="15" applyFont="1" applyBorder="1" applyAlignment="1">
      <alignment horizontal="center" wrapText="1"/>
    </xf>
    <xf numFmtId="0" fontId="5" fillId="0" borderId="6" xfId="15" applyFont="1" applyFill="1" applyBorder="1" applyAlignment="1">
      <alignment horizontal="center" wrapText="1"/>
    </xf>
    <xf numFmtId="0" fontId="5" fillId="0" borderId="4" xfId="15" applyFont="1" applyFill="1" applyBorder="1" applyAlignment="1">
      <alignment horizontal="center" wrapText="1"/>
    </xf>
    <xf numFmtId="0" fontId="5" fillId="0" borderId="18" xfId="15" applyFont="1" applyFill="1" applyBorder="1" applyAlignment="1">
      <alignment horizontal="center" wrapText="1"/>
    </xf>
    <xf numFmtId="0" fontId="5" fillId="0" borderId="7" xfId="15" quotePrefix="1" applyFont="1" applyBorder="1" applyAlignment="1">
      <alignment horizontal="center" vertical="center" wrapText="1"/>
    </xf>
    <xf numFmtId="183" fontId="6" fillId="0" borderId="0" xfId="37" applyNumberFormat="1" applyFont="1"/>
    <xf numFmtId="183" fontId="6" fillId="0" borderId="0" xfId="38" applyNumberFormat="1" applyFont="1" applyFill="1" applyBorder="1" applyAlignment="1">
      <alignment horizontal="right" vertical="center"/>
    </xf>
    <xf numFmtId="0" fontId="6" fillId="0" borderId="0" xfId="37" applyFont="1" applyAlignment="1">
      <alignment horizontal="left" vertical="center" wrapText="1"/>
    </xf>
    <xf numFmtId="0" fontId="3" fillId="0" borderId="35" xfId="31" applyBorder="1"/>
    <xf numFmtId="0" fontId="3" fillId="0" borderId="36" xfId="31" applyBorder="1"/>
    <xf numFmtId="0" fontId="3" fillId="3" borderId="35" xfId="31" applyFill="1" applyBorder="1"/>
    <xf numFmtId="0" fontId="6" fillId="3" borderId="36" xfId="37" quotePrefix="1" applyFont="1" applyFill="1" applyBorder="1" applyAlignment="1">
      <alignment vertical="center" wrapText="1"/>
    </xf>
    <xf numFmtId="0" fontId="6" fillId="3" borderId="30" xfId="37" applyFont="1" applyFill="1" applyBorder="1" applyAlignment="1">
      <alignment horizontal="center"/>
    </xf>
    <xf numFmtId="0" fontId="6" fillId="3" borderId="0" xfId="21" applyFont="1" applyFill="1" applyAlignment="1">
      <alignment horizontal="left" vertical="center" wrapText="1"/>
    </xf>
    <xf numFmtId="0" fontId="6" fillId="3" borderId="19" xfId="21" applyFont="1" applyFill="1" applyBorder="1" applyAlignment="1">
      <alignment horizontal="left" vertical="center"/>
    </xf>
    <xf numFmtId="183" fontId="5" fillId="8" borderId="1" xfId="37" applyNumberFormat="1" applyFont="1" applyFill="1" applyBorder="1" applyAlignment="1">
      <alignment horizontal="center" vertical="center"/>
    </xf>
    <xf numFmtId="0" fontId="5" fillId="7" borderId="28" xfId="37" quotePrefix="1" applyFont="1" applyFill="1" applyBorder="1" applyAlignment="1">
      <alignment horizontal="center" vertical="center" wrapText="1"/>
    </xf>
    <xf numFmtId="0" fontId="6" fillId="3" borderId="38" xfId="37" applyFont="1" applyFill="1" applyBorder="1" applyAlignment="1">
      <alignment horizontal="left" vertical="center" wrapText="1"/>
    </xf>
    <xf numFmtId="0" fontId="5" fillId="0" borderId="33" xfId="37" quotePrefix="1" applyFont="1" applyBorder="1" applyAlignment="1">
      <alignment horizontal="center" vertical="center" wrapText="1"/>
    </xf>
    <xf numFmtId="0" fontId="5" fillId="0" borderId="6" xfId="37" quotePrefix="1" applyFont="1" applyBorder="1" applyAlignment="1">
      <alignment horizontal="center" vertical="center" wrapText="1"/>
    </xf>
    <xf numFmtId="0" fontId="5" fillId="0" borderId="33" xfId="37" quotePrefix="1" applyFont="1" applyBorder="1" applyAlignment="1">
      <alignment horizontal="centerContinuous" vertical="center" wrapText="1"/>
    </xf>
    <xf numFmtId="183" fontId="6" fillId="0" borderId="38" xfId="38" applyNumberFormat="1" applyFont="1" applyFill="1" applyBorder="1" applyAlignment="1">
      <alignment horizontal="left" vertical="center" wrapText="1"/>
    </xf>
    <xf numFmtId="183" fontId="6" fillId="0" borderId="38" xfId="38" applyNumberFormat="1" applyFont="1" applyFill="1" applyBorder="1" applyAlignment="1">
      <alignment horizontal="left" vertical="center"/>
    </xf>
    <xf numFmtId="0" fontId="6" fillId="0" borderId="38" xfId="37" applyFont="1" applyBorder="1" applyAlignment="1">
      <alignment horizontal="left" vertical="center" wrapText="1"/>
    </xf>
    <xf numFmtId="0" fontId="6" fillId="0" borderId="33" xfId="37" applyFont="1" applyBorder="1" applyAlignment="1">
      <alignment horizontal="left" vertical="center" wrapText="1"/>
    </xf>
    <xf numFmtId="0" fontId="6" fillId="0" borderId="38" xfId="37" quotePrefix="1" applyFont="1" applyBorder="1" applyAlignment="1">
      <alignment horizontal="left" vertical="center" wrapText="1"/>
    </xf>
    <xf numFmtId="0" fontId="5" fillId="0" borderId="29" xfId="37" quotePrefix="1" applyFont="1" applyBorder="1" applyAlignment="1">
      <alignment horizontal="centerContinuous" vertical="center" wrapText="1"/>
    </xf>
    <xf numFmtId="0" fontId="6" fillId="0" borderId="0" xfId="37" applyFont="1"/>
    <xf numFmtId="0" fontId="10" fillId="0" borderId="37" xfId="31" applyFont="1" applyBorder="1" applyAlignment="1">
      <alignment horizontal="left"/>
    </xf>
    <xf numFmtId="0" fontId="19" fillId="5" borderId="40" xfId="31" applyFont="1" applyFill="1" applyBorder="1" applyAlignment="1">
      <alignment horizontal="centerContinuous" vertical="center" wrapText="1"/>
    </xf>
    <xf numFmtId="0" fontId="19" fillId="5" borderId="39" xfId="31" applyFont="1" applyFill="1" applyBorder="1" applyAlignment="1">
      <alignment horizontal="centerContinuous" vertical="center" wrapText="1"/>
    </xf>
    <xf numFmtId="0" fontId="19" fillId="5" borderId="0" xfId="31" applyFont="1" applyFill="1" applyAlignment="1">
      <alignment horizontal="centerContinuous" vertical="center" wrapText="1"/>
    </xf>
    <xf numFmtId="0" fontId="19" fillId="5" borderId="30" xfId="31" applyFont="1" applyFill="1" applyBorder="1" applyAlignment="1">
      <alignment horizontal="centerContinuous" vertical="center" wrapText="1"/>
    </xf>
    <xf numFmtId="0" fontId="5" fillId="0" borderId="6" xfId="37" quotePrefix="1" applyFont="1" applyFill="1" applyBorder="1" applyAlignment="1">
      <alignment horizontal="center" vertical="center" wrapText="1"/>
    </xf>
    <xf numFmtId="0" fontId="10" fillId="0" borderId="30" xfId="31" applyFont="1" applyBorder="1" applyAlignment="1">
      <alignment horizontal="left"/>
    </xf>
    <xf numFmtId="167" fontId="5" fillId="0" borderId="5" xfId="9" applyNumberFormat="1" applyFont="1" applyBorder="1" applyAlignment="1">
      <alignment horizontal="center" vertical="center"/>
    </xf>
    <xf numFmtId="169" fontId="6" fillId="0" borderId="0" xfId="26" applyNumberFormat="1" applyFont="1" applyBorder="1" applyAlignment="1">
      <alignment horizontal="left"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184" fontId="6" fillId="0" borderId="0" xfId="15" applyNumberFormat="1" applyFont="1" applyFill="1" applyBorder="1" applyAlignment="1">
      <alignment vertical="center"/>
    </xf>
    <xf numFmtId="0" fontId="6" fillId="0" borderId="0" xfId="13" applyFont="1" applyBorder="1" applyAlignment="1" applyProtection="1">
      <alignment horizontal="left" vertical="center"/>
    </xf>
    <xf numFmtId="0" fontId="6" fillId="0" borderId="0" xfId="13" quotePrefix="1" applyFont="1" applyBorder="1" applyAlignment="1" applyProtection="1">
      <alignment horizontal="left" vertical="center"/>
    </xf>
    <xf numFmtId="0" fontId="6" fillId="0" borderId="0" xfId="13" applyFont="1" applyFill="1" applyBorder="1" applyAlignment="1" applyProtection="1">
      <alignment horizontal="left" vertical="center"/>
    </xf>
    <xf numFmtId="184" fontId="6" fillId="0" borderId="0" xfId="15" quotePrefix="1" applyNumberFormat="1" applyFont="1" applyFill="1" applyBorder="1" applyAlignment="1">
      <alignment horizontal="left" vertical="center"/>
    </xf>
    <xf numFmtId="0" fontId="5" fillId="0" borderId="6" xfId="13" quotePrefix="1" applyFont="1" applyBorder="1" applyAlignment="1">
      <alignment horizontal="center" vertical="center" wrapText="1"/>
    </xf>
    <xf numFmtId="0" fontId="6" fillId="0" borderId="8" xfId="13" applyFont="1" applyBorder="1"/>
    <xf numFmtId="0" fontId="6" fillId="0" borderId="0" xfId="13" applyFont="1" applyBorder="1"/>
    <xf numFmtId="0" fontId="6" fillId="0" borderId="13" xfId="13" applyFont="1" applyBorder="1" applyAlignment="1" applyProtection="1">
      <alignment horizontal="right"/>
    </xf>
    <xf numFmtId="0" fontId="5" fillId="0" borderId="5" xfId="13" applyFont="1" applyBorder="1" applyAlignment="1" applyProtection="1">
      <alignment horizontal="center" vertical="center"/>
    </xf>
    <xf numFmtId="184" fontId="5" fillId="3" borderId="6" xfId="15" quotePrefix="1" applyNumberFormat="1" applyFont="1" applyFill="1" applyBorder="1" applyAlignment="1">
      <alignment horizontal="center" vertical="center" wrapText="1"/>
    </xf>
    <xf numFmtId="184" fontId="6" fillId="3" borderId="5" xfId="15" applyNumberFormat="1" applyFont="1" applyFill="1" applyBorder="1" applyAlignment="1">
      <alignment vertical="center"/>
    </xf>
    <xf numFmtId="184" fontId="6" fillId="3" borderId="0" xfId="15" applyNumberFormat="1" applyFont="1" applyFill="1" applyBorder="1" applyAlignment="1">
      <alignment vertical="center"/>
    </xf>
    <xf numFmtId="184" fontId="6" fillId="3" borderId="6" xfId="15" quotePrefix="1" applyNumberFormat="1" applyFont="1" applyFill="1" applyBorder="1" applyAlignment="1">
      <alignment horizontal="left" vertical="center"/>
    </xf>
    <xf numFmtId="184" fontId="6" fillId="0" borderId="5" xfId="15" applyNumberFormat="1" applyFont="1" applyBorder="1" applyAlignment="1">
      <alignment vertical="center"/>
    </xf>
    <xf numFmtId="184" fontId="6" fillId="3" borderId="8" xfId="15" applyNumberFormat="1" applyFont="1" applyFill="1" applyBorder="1"/>
    <xf numFmtId="184" fontId="6" fillId="3" borderId="0" xfId="15" applyNumberFormat="1" applyFont="1" applyFill="1" applyBorder="1"/>
    <xf numFmtId="184" fontId="3" fillId="3" borderId="0" xfId="29" applyNumberFormat="1" applyFill="1" applyBorder="1"/>
    <xf numFmtId="184" fontId="6" fillId="3" borderId="13" xfId="15" applyNumberFormat="1" applyFont="1" applyFill="1" applyBorder="1" applyAlignment="1">
      <alignment horizontal="right"/>
    </xf>
    <xf numFmtId="184" fontId="5" fillId="3" borderId="5" xfId="15" applyNumberFormat="1" applyFont="1" applyFill="1" applyBorder="1" applyAlignment="1">
      <alignment horizontal="left" vertical="center"/>
    </xf>
    <xf numFmtId="184" fontId="5" fillId="0" borderId="6" xfId="15" quotePrefix="1" applyNumberFormat="1" applyFont="1" applyBorder="1" applyAlignment="1">
      <alignment horizontal="center" vertical="center" wrapText="1"/>
    </xf>
    <xf numFmtId="184" fontId="6" fillId="0" borderId="6" xfId="15" quotePrefix="1" applyNumberFormat="1" applyFont="1" applyBorder="1" applyAlignment="1">
      <alignment horizontal="left" vertical="center"/>
    </xf>
    <xf numFmtId="184" fontId="6" fillId="0" borderId="8" xfId="15" applyNumberFormat="1" applyFont="1" applyBorder="1"/>
    <xf numFmtId="184" fontId="6" fillId="0" borderId="0" xfId="15" applyNumberFormat="1" applyFont="1" applyBorder="1"/>
    <xf numFmtId="184" fontId="0" fillId="0" borderId="0" xfId="0" applyNumberFormat="1" applyBorder="1"/>
    <xf numFmtId="184" fontId="6" fillId="0" borderId="0" xfId="15" applyNumberFormat="1" applyFont="1" applyBorder="1" applyAlignment="1">
      <alignment horizontal="right"/>
    </xf>
    <xf numFmtId="184" fontId="6" fillId="0" borderId="13" xfId="15" applyNumberFormat="1" applyFont="1" applyBorder="1" applyAlignment="1">
      <alignment horizontal="right"/>
    </xf>
    <xf numFmtId="184" fontId="5" fillId="0" borderId="5" xfId="15" applyNumberFormat="1" applyFont="1" applyBorder="1" applyAlignment="1">
      <alignment horizontal="left" vertical="center"/>
    </xf>
    <xf numFmtId="184" fontId="6" fillId="0" borderId="0" xfId="15" quotePrefix="1" applyNumberFormat="1" applyFont="1" applyBorder="1" applyAlignment="1">
      <alignment horizontal="left" vertical="center"/>
    </xf>
    <xf numFmtId="0" fontId="5" fillId="0" borderId="22" xfId="15" applyFont="1" applyBorder="1" applyAlignment="1">
      <alignment horizontal="left" vertical="center"/>
    </xf>
    <xf numFmtId="0" fontId="6" fillId="0" borderId="8" xfId="15" applyFont="1" applyBorder="1"/>
    <xf numFmtId="0" fontId="5" fillId="0" borderId="6" xfId="23" applyFont="1" applyBorder="1" applyAlignment="1">
      <alignment horizontal="center" vertical="center" wrapText="1"/>
    </xf>
    <xf numFmtId="0" fontId="19" fillId="5" borderId="0" xfId="32" applyFont="1" applyFill="1" applyAlignment="1">
      <alignment horizontal="centerContinuous" vertical="center" wrapText="1"/>
    </xf>
    <xf numFmtId="0" fontId="3" fillId="3" borderId="1" xfId="32" applyFill="1" applyBorder="1"/>
    <xf numFmtId="0" fontId="6" fillId="3" borderId="1" xfId="15" applyFont="1" applyFill="1" applyBorder="1" applyAlignment="1">
      <alignment horizontal="right"/>
    </xf>
    <xf numFmtId="0" fontId="5" fillId="3" borderId="1" xfId="32" applyFont="1" applyFill="1" applyBorder="1" applyAlignment="1">
      <alignment horizontal="center" vertical="center" wrapText="1"/>
    </xf>
    <xf numFmtId="0" fontId="20" fillId="3" borderId="1" xfId="32" applyFont="1" applyFill="1" applyBorder="1" applyAlignment="1">
      <alignment horizontal="left"/>
    </xf>
    <xf numFmtId="0" fontId="3" fillId="3" borderId="1" xfId="32" applyFill="1" applyBorder="1" applyAlignment="1">
      <alignment horizontal="left"/>
    </xf>
    <xf numFmtId="0" fontId="5" fillId="3" borderId="1" xfId="32" applyFont="1" applyFill="1" applyBorder="1" applyAlignment="1">
      <alignment horizontal="center" vertical="center"/>
    </xf>
    <xf numFmtId="0" fontId="5" fillId="3" borderId="5" xfId="15" applyFont="1" applyFill="1" applyBorder="1" applyAlignment="1">
      <alignment horizontal="left" vertical="center"/>
    </xf>
    <xf numFmtId="0" fontId="6" fillId="0" borderId="0" xfId="15" applyFont="1" applyFill="1" applyBorder="1" applyAlignment="1">
      <alignment vertical="center"/>
    </xf>
    <xf numFmtId="0" fontId="6" fillId="0" borderId="6" xfId="17" quotePrefix="1" applyFont="1" applyBorder="1" applyAlignment="1">
      <alignment horizontal="centerContinuous" wrapText="1"/>
    </xf>
    <xf numFmtId="0" fontId="10" fillId="0" borderId="6" xfId="17" quotePrefix="1" applyFont="1" applyBorder="1" applyAlignment="1">
      <alignment horizontal="centerContinuous" wrapText="1"/>
    </xf>
    <xf numFmtId="0" fontId="6" fillId="0" borderId="33" xfId="17" quotePrefix="1" applyFont="1" applyBorder="1" applyAlignment="1">
      <alignment horizontal="centerContinuous" wrapText="1"/>
    </xf>
    <xf numFmtId="0" fontId="6" fillId="0" borderId="34" xfId="17" quotePrefix="1" applyFont="1" applyFill="1" applyBorder="1" applyAlignment="1">
      <alignment horizontal="centerContinuous" wrapText="1"/>
    </xf>
    <xf numFmtId="0" fontId="5" fillId="0" borderId="5" xfId="17" applyFont="1" applyBorder="1" applyAlignment="1" applyProtection="1">
      <alignment horizontal="left" vertical="center"/>
    </xf>
    <xf numFmtId="0" fontId="6" fillId="0" borderId="9" xfId="0" applyFont="1" applyBorder="1"/>
    <xf numFmtId="0" fontId="5" fillId="0" borderId="4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5" applyFont="1" applyBorder="1"/>
    <xf numFmtId="0" fontId="6" fillId="0" borderId="9" xfId="5" applyFont="1" applyBorder="1"/>
    <xf numFmtId="0" fontId="5" fillId="0" borderId="6" xfId="5" applyFont="1" applyBorder="1" applyAlignment="1">
      <alignment horizontal="left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41" xfId="5" applyFont="1" applyBorder="1" applyAlignment="1">
      <alignment horizontal="center"/>
    </xf>
    <xf numFmtId="0" fontId="5" fillId="0" borderId="6" xfId="20" applyFont="1" applyBorder="1" applyAlignment="1">
      <alignment horizontal="center" vertical="center" wrapText="1"/>
    </xf>
    <xf numFmtId="0" fontId="5" fillId="0" borderId="6" xfId="20" quotePrefix="1" applyFont="1" applyBorder="1" applyAlignment="1" applyProtection="1">
      <alignment horizontal="center" vertical="center" wrapText="1"/>
    </xf>
    <xf numFmtId="0" fontId="6" fillId="0" borderId="0" xfId="20" applyFont="1" applyBorder="1" applyAlignment="1" applyProtection="1">
      <alignment horizontal="left" vertical="center"/>
    </xf>
    <xf numFmtId="0" fontId="6" fillId="0" borderId="0" xfId="20" applyFont="1" applyBorder="1" applyAlignment="1">
      <alignment vertical="center"/>
    </xf>
    <xf numFmtId="0" fontId="5" fillId="0" borderId="3" xfId="20" applyFont="1" applyBorder="1" applyAlignment="1" applyProtection="1">
      <alignment horizontal="center" vertical="center"/>
    </xf>
    <xf numFmtId="0" fontId="6" fillId="0" borderId="0" xfId="20" applyFont="1" applyBorder="1"/>
    <xf numFmtId="0" fontId="6" fillId="0" borderId="13" xfId="20" applyFont="1" applyBorder="1" applyAlignment="1" applyProtection="1">
      <alignment horizontal="right"/>
    </xf>
    <xf numFmtId="0" fontId="6" fillId="0" borderId="10" xfId="20" applyFont="1" applyBorder="1" applyAlignment="1" applyProtection="1">
      <alignment vertical="center" wrapText="1"/>
    </xf>
    <xf numFmtId="0" fontId="6" fillId="0" borderId="6" xfId="20" applyFont="1" applyBorder="1" applyAlignment="1" applyProtection="1">
      <alignment vertical="center" wrapText="1"/>
    </xf>
    <xf numFmtId="0" fontId="6" fillId="0" borderId="17" xfId="20" applyFont="1" applyBorder="1" applyAlignment="1" applyProtection="1">
      <alignment vertical="center" wrapText="1"/>
    </xf>
    <xf numFmtId="0" fontId="5" fillId="3" borderId="0" xfId="21" applyFont="1" applyFill="1" applyBorder="1" applyAlignment="1">
      <alignment horizontal="left" vertical="center" wrapText="1"/>
    </xf>
    <xf numFmtId="196" fontId="6" fillId="3" borderId="5" xfId="0" applyNumberFormat="1" applyFont="1" applyFill="1" applyBorder="1" applyAlignment="1">
      <alignment horizontal="right" vertical="center"/>
    </xf>
    <xf numFmtId="0" fontId="5" fillId="3" borderId="0" xfId="21" applyFont="1" applyFill="1" applyBorder="1" applyAlignment="1">
      <alignment horizontal="center" vertical="center" wrapText="1"/>
    </xf>
    <xf numFmtId="172" fontId="5" fillId="0" borderId="0" xfId="0" applyNumberFormat="1" applyFont="1" applyFill="1" applyAlignment="1">
      <alignment vertical="center" wrapText="1"/>
    </xf>
    <xf numFmtId="172" fontId="6" fillId="0" borderId="0" xfId="0" applyNumberFormat="1" applyFont="1" applyFill="1" applyBorder="1" applyAlignment="1">
      <alignment horizontal="left" vertical="center" wrapText="1"/>
    </xf>
    <xf numFmtId="0" fontId="5" fillId="3" borderId="6" xfId="21" applyFont="1" applyFill="1" applyBorder="1" applyAlignment="1">
      <alignment horizontal="center" vertical="center" wrapText="1"/>
    </xf>
    <xf numFmtId="172" fontId="5" fillId="0" borderId="13" xfId="0" applyNumberFormat="1" applyFont="1" applyFill="1" applyBorder="1" applyAlignment="1">
      <alignment horizontal="centerContinuous" vertical="center" wrapText="1"/>
    </xf>
    <xf numFmtId="0" fontId="5" fillId="0" borderId="42" xfId="21" applyFont="1" applyBorder="1" applyAlignment="1">
      <alignment horizontal="centerContinuous" vertical="center" wrapText="1"/>
    </xf>
    <xf numFmtId="0" fontId="6" fillId="0" borderId="44" xfId="21" applyFont="1" applyBorder="1" applyAlignment="1">
      <alignment vertical="center"/>
    </xf>
    <xf numFmtId="0" fontId="6" fillId="0" borderId="45" xfId="21" applyFont="1" applyBorder="1" applyAlignment="1">
      <alignment vertical="center"/>
    </xf>
    <xf numFmtId="0" fontId="6" fillId="0" borderId="38" xfId="21" applyFont="1" applyBorder="1" applyAlignment="1">
      <alignment horizontal="left" vertical="center" wrapText="1" indent="1"/>
    </xf>
    <xf numFmtId="0" fontId="6" fillId="0" borderId="33" xfId="21" applyFont="1" applyBorder="1" applyAlignment="1">
      <alignment horizontal="left" vertical="center" wrapText="1" indent="1"/>
    </xf>
    <xf numFmtId="0" fontId="6" fillId="0" borderId="44" xfId="21" applyFont="1" applyBorder="1" applyAlignment="1">
      <alignment horizontal="left" vertical="center" wrapText="1"/>
    </xf>
    <xf numFmtId="0" fontId="5" fillId="0" borderId="46" xfId="21" applyFont="1" applyBorder="1" applyAlignment="1">
      <alignment horizontal="center" vertical="center" wrapText="1"/>
    </xf>
    <xf numFmtId="0" fontId="5" fillId="0" borderId="43" xfId="21" applyFont="1" applyFill="1" applyBorder="1" applyAlignment="1">
      <alignment horizontal="centerContinuous" vertical="center" wrapText="1"/>
    </xf>
    <xf numFmtId="0" fontId="5" fillId="0" borderId="31" xfId="2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/>
    </xf>
    <xf numFmtId="0" fontId="6" fillId="0" borderId="0" xfId="31" quotePrefix="1" applyFont="1" applyBorder="1"/>
    <xf numFmtId="3" fontId="6" fillId="0" borderId="8" xfId="0" applyNumberFormat="1" applyFont="1" applyBorder="1"/>
    <xf numFmtId="3" fontId="6" fillId="0" borderId="13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vertical="center"/>
    </xf>
    <xf numFmtId="4" fontId="5" fillId="0" borderId="29" xfId="21" applyNumberFormat="1" applyFont="1" applyBorder="1" applyAlignment="1">
      <alignment horizontal="centerContinuous" vertical="center"/>
    </xf>
    <xf numFmtId="4" fontId="6" fillId="0" borderId="38" xfId="21" applyNumberFormat="1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 wrapText="1"/>
    </xf>
    <xf numFmtId="4" fontId="6" fillId="0" borderId="38" xfId="21" applyNumberFormat="1" applyFont="1" applyBorder="1" applyAlignment="1">
      <alignment wrapText="1"/>
    </xf>
    <xf numFmtId="4" fontId="5" fillId="0" borderId="33" xfId="21" applyNumberFormat="1" applyFont="1" applyBorder="1" applyAlignment="1">
      <alignment horizontal="centerContinuous" vertical="center"/>
    </xf>
    <xf numFmtId="0" fontId="6" fillId="0" borderId="38" xfId="21" applyFont="1" applyBorder="1" applyAlignment="1">
      <alignment horizontal="left" vertical="center" wrapText="1"/>
    </xf>
    <xf numFmtId="4" fontId="5" fillId="0" borderId="1" xfId="21" applyNumberFormat="1" applyFont="1" applyFill="1" applyBorder="1" applyAlignment="1">
      <alignment horizontal="centerContinuous" vertical="center" wrapText="1"/>
    </xf>
    <xf numFmtId="4" fontId="6" fillId="0" borderId="8" xfId="21" applyNumberFormat="1" applyFont="1" applyFill="1" applyBorder="1" applyAlignment="1">
      <alignment vertical="top" wrapText="1"/>
    </xf>
    <xf numFmtId="4" fontId="6" fillId="0" borderId="0" xfId="21" applyNumberFormat="1" applyFont="1" applyFill="1" applyBorder="1" applyAlignment="1">
      <alignment vertical="top" wrapText="1"/>
    </xf>
    <xf numFmtId="4" fontId="5" fillId="0" borderId="3" xfId="21" applyNumberFormat="1" applyFont="1" applyFill="1" applyBorder="1" applyAlignment="1">
      <alignment horizontal="centerContinuous" vertical="center" wrapText="1"/>
    </xf>
    <xf numFmtId="4" fontId="6" fillId="0" borderId="0" xfId="21" applyNumberFormat="1" applyFont="1" applyBorder="1" applyAlignment="1">
      <alignment horizontal="left" vertical="center" wrapText="1"/>
    </xf>
    <xf numFmtId="0" fontId="5" fillId="0" borderId="6" xfId="31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/>
    </xf>
    <xf numFmtId="0" fontId="5" fillId="0" borderId="6" xfId="31" quotePrefix="1" applyFont="1" applyFill="1" applyBorder="1" applyAlignment="1">
      <alignment horizontal="center" vertical="center" wrapText="1"/>
    </xf>
    <xf numFmtId="4" fontId="5" fillId="0" borderId="29" xfId="21" applyNumberFormat="1" applyFont="1" applyBorder="1" applyAlignment="1">
      <alignment horizontal="centerContinuous" vertical="center" wrapText="1"/>
    </xf>
    <xf numFmtId="4" fontId="5" fillId="0" borderId="33" xfId="21" applyNumberFormat="1" applyFont="1" applyBorder="1" applyAlignment="1">
      <alignment horizontal="centerContinuous" vertical="center" wrapText="1"/>
    </xf>
    <xf numFmtId="4" fontId="6" fillId="3" borderId="8" xfId="21" applyNumberFormat="1" applyFont="1" applyFill="1" applyBorder="1" applyAlignment="1">
      <alignment horizontal="left" vertical="top" wrapText="1"/>
    </xf>
    <xf numFmtId="39" fontId="5" fillId="0" borderId="25" xfId="21" applyNumberFormat="1" applyFont="1" applyFill="1" applyBorder="1" applyAlignment="1">
      <alignment vertical="center" wrapText="1"/>
    </xf>
    <xf numFmtId="0" fontId="6" fillId="0" borderId="5" xfId="21" applyFont="1" applyBorder="1" applyAlignment="1">
      <alignment horizontal="left" vertical="center" wrapText="1"/>
    </xf>
    <xf numFmtId="0" fontId="5" fillId="0" borderId="4" xfId="21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Continuous" vertical="center" wrapText="1"/>
    </xf>
    <xf numFmtId="0" fontId="5" fillId="0" borderId="6" xfId="21" applyFont="1" applyFill="1" applyBorder="1" applyAlignment="1">
      <alignment horizontal="centerContinuous" vertical="center" wrapText="1"/>
    </xf>
    <xf numFmtId="0" fontId="5" fillId="0" borderId="6" xfId="21" applyFont="1" applyBorder="1" applyAlignment="1">
      <alignment horizontal="center" vertical="center" wrapText="1"/>
    </xf>
    <xf numFmtId="0" fontId="6" fillId="3" borderId="25" xfId="21" applyFont="1" applyFill="1" applyBorder="1" applyAlignment="1">
      <alignment vertical="top"/>
    </xf>
    <xf numFmtId="4" fontId="5" fillId="0" borderId="18" xfId="21" applyNumberFormat="1" applyFont="1" applyFill="1" applyBorder="1" applyAlignment="1">
      <alignment horizontal="centerContinuous" vertical="center" wrapText="1"/>
    </xf>
    <xf numFmtId="201" fontId="5" fillId="0" borderId="17" xfId="21" applyNumberFormat="1" applyFont="1" applyFill="1" applyBorder="1" applyAlignment="1">
      <alignment horizontal="centerContinuous" vertical="center" wrapText="1"/>
    </xf>
    <xf numFmtId="201" fontId="5" fillId="0" borderId="47" xfId="21" applyNumberFormat="1" applyFont="1" applyFill="1" applyBorder="1" applyAlignment="1">
      <alignment horizontal="centerContinuous" vertical="center" wrapText="1"/>
    </xf>
    <xf numFmtId="195" fontId="5" fillId="0" borderId="3" xfId="19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4" fontId="5" fillId="0" borderId="3" xfId="14" applyNumberFormat="1" applyFont="1" applyBorder="1" applyAlignment="1">
      <alignment horizontal="right" vertical="center"/>
    </xf>
    <xf numFmtId="0" fontId="6" fillId="0" borderId="0" xfId="19" applyFont="1" applyFill="1" applyBorder="1" applyAlignment="1">
      <alignment vertical="center"/>
    </xf>
    <xf numFmtId="169" fontId="6" fillId="0" borderId="0" xfId="0" applyNumberFormat="1" applyFont="1" applyAlignment="1">
      <alignment horizontal="right" vertical="center"/>
    </xf>
    <xf numFmtId="169" fontId="6" fillId="0" borderId="6" xfId="26" applyNumberFormat="1" applyFont="1" applyBorder="1" applyAlignment="1">
      <alignment horizontal="right" vertical="center"/>
    </xf>
    <xf numFmtId="169" fontId="5" fillId="0" borderId="0" xfId="0" applyNumberFormat="1" applyFont="1" applyAlignment="1">
      <alignment vertical="center"/>
    </xf>
    <xf numFmtId="169" fontId="6" fillId="0" borderId="0" xfId="10" applyNumberFormat="1" applyFont="1" applyAlignment="1">
      <alignment horizontal="right" vertical="center"/>
    </xf>
    <xf numFmtId="169" fontId="5" fillId="0" borderId="3" xfId="1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vertical="center"/>
    </xf>
    <xf numFmtId="177" fontId="6" fillId="0" borderId="0" xfId="25" applyNumberFormat="1" applyFont="1" applyAlignment="1">
      <alignment vertical="center"/>
    </xf>
    <xf numFmtId="172" fontId="6" fillId="0" borderId="16" xfId="0" applyNumberFormat="1" applyFont="1" applyBorder="1"/>
    <xf numFmtId="178" fontId="6" fillId="0" borderId="0" xfId="25" applyNumberFormat="1" applyFont="1" applyAlignment="1">
      <alignment vertical="center"/>
    </xf>
    <xf numFmtId="198" fontId="5" fillId="0" borderId="3" xfId="25" applyNumberFormat="1" applyFont="1" applyBorder="1" applyAlignment="1">
      <alignment vertical="center"/>
    </xf>
    <xf numFmtId="181" fontId="6" fillId="0" borderId="0" xfId="25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86" fontId="6" fillId="0" borderId="0" xfId="25" applyNumberFormat="1" applyFont="1" applyAlignment="1">
      <alignment vertical="center"/>
    </xf>
    <xf numFmtId="186" fontId="5" fillId="0" borderId="3" xfId="25" applyNumberFormat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187" fontId="6" fillId="0" borderId="3" xfId="0" applyNumberFormat="1" applyFont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168" fontId="6" fillId="0" borderId="0" xfId="0" applyNumberFormat="1" applyFont="1" applyBorder="1" applyAlignment="1">
      <alignment horizontal="center" vertical="center" wrapText="1"/>
    </xf>
    <xf numFmtId="168" fontId="6" fillId="0" borderId="0" xfId="0" quotePrefix="1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168" fontId="6" fillId="0" borderId="13" xfId="15" applyNumberFormat="1" applyFont="1" applyBorder="1" applyAlignment="1">
      <alignment vertical="center"/>
    </xf>
    <xf numFmtId="172" fontId="5" fillId="0" borderId="3" xfId="0" applyNumberFormat="1" applyFont="1" applyBorder="1" applyAlignment="1">
      <alignment vertical="center"/>
    </xf>
    <xf numFmtId="168" fontId="5" fillId="0" borderId="11" xfId="0" applyNumberFormat="1" applyFont="1" applyBorder="1" applyAlignment="1">
      <alignment vertical="center"/>
    </xf>
    <xf numFmtId="168" fontId="5" fillId="0" borderId="3" xfId="15" applyNumberFormat="1" applyFont="1" applyBorder="1" applyAlignment="1">
      <alignment vertical="center"/>
    </xf>
    <xf numFmtId="168" fontId="5" fillId="0" borderId="14" xfId="15" applyNumberFormat="1" applyFont="1" applyBorder="1" applyAlignment="1">
      <alignment vertical="center"/>
    </xf>
    <xf numFmtId="180" fontId="5" fillId="0" borderId="3" xfId="15" applyNumberFormat="1" applyFont="1" applyBorder="1" applyAlignment="1">
      <alignment vertical="center"/>
    </xf>
    <xf numFmtId="183" fontId="6" fillId="0" borderId="0" xfId="38" applyNumberFormat="1" applyFont="1" applyFill="1" applyBorder="1" applyAlignment="1">
      <alignment vertical="center"/>
    </xf>
    <xf numFmtId="183" fontId="5" fillId="7" borderId="4" xfId="37" applyNumberFormat="1" applyFont="1" applyFill="1" applyBorder="1" applyAlignment="1">
      <alignment vertical="center"/>
    </xf>
    <xf numFmtId="183" fontId="6" fillId="0" borderId="0" xfId="38" applyNumberFormat="1" applyFont="1" applyBorder="1" applyAlignment="1">
      <alignment vertical="center"/>
    </xf>
    <xf numFmtId="183" fontId="6" fillId="0" borderId="6" xfId="38" applyNumberFormat="1" applyFont="1" applyBorder="1" applyAlignment="1">
      <alignment vertical="center"/>
    </xf>
    <xf numFmtId="183" fontId="5" fillId="8" borderId="3" xfId="37" applyNumberFormat="1" applyFont="1" applyFill="1" applyBorder="1" applyAlignment="1">
      <alignment vertical="center"/>
    </xf>
    <xf numFmtId="182" fontId="5" fillId="0" borderId="3" xfId="12" applyNumberFormat="1" applyFont="1" applyBorder="1" applyAlignment="1">
      <alignment vertical="center"/>
    </xf>
    <xf numFmtId="193" fontId="6" fillId="0" borderId="0" xfId="15" applyNumberFormat="1" applyFont="1" applyAlignment="1">
      <alignment vertical="center"/>
    </xf>
    <xf numFmtId="193" fontId="5" fillId="0" borderId="3" xfId="15" applyNumberFormat="1" applyFont="1" applyBorder="1" applyAlignment="1">
      <alignment vertical="center"/>
    </xf>
    <xf numFmtId="184" fontId="5" fillId="0" borderId="3" xfId="15" applyNumberFormat="1" applyFont="1" applyBorder="1" applyAlignment="1">
      <alignment vertical="center"/>
    </xf>
    <xf numFmtId="184" fontId="6" fillId="0" borderId="0" xfId="15" applyNumberFormat="1" applyFont="1" applyAlignment="1">
      <alignment horizontal="right" vertical="center"/>
    </xf>
    <xf numFmtId="4" fontId="5" fillId="0" borderId="3" xfId="15" applyNumberFormat="1" applyFont="1" applyBorder="1" applyAlignment="1">
      <alignment vertical="center"/>
    </xf>
    <xf numFmtId="184" fontId="6" fillId="0" borderId="18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184" fontId="6" fillId="3" borderId="0" xfId="32" applyNumberFormat="1" applyFont="1" applyFill="1" applyAlignment="1">
      <alignment vertical="center"/>
    </xf>
    <xf numFmtId="0" fontId="6" fillId="3" borderId="0" xfId="32" applyFont="1" applyFill="1" applyAlignment="1">
      <alignment vertical="top"/>
    </xf>
    <xf numFmtId="0" fontId="6" fillId="3" borderId="0" xfId="31" applyFont="1" applyFill="1" applyAlignment="1">
      <alignment vertical="center"/>
    </xf>
    <xf numFmtId="0" fontId="5" fillId="3" borderId="0" xfId="31" applyFont="1" applyFill="1" applyAlignment="1">
      <alignment vertical="center"/>
    </xf>
    <xf numFmtId="184" fontId="6" fillId="3" borderId="0" xfId="34" applyNumberFormat="1" applyFont="1" applyFill="1" applyAlignment="1">
      <alignment vertical="center"/>
    </xf>
    <xf numFmtId="194" fontId="6" fillId="0" borderId="0" xfId="17" applyNumberFormat="1" applyFont="1" applyAlignment="1">
      <alignment vertical="center"/>
    </xf>
    <xf numFmtId="194" fontId="6" fillId="0" borderId="0" xfId="17" applyNumberFormat="1" applyFont="1"/>
    <xf numFmtId="194" fontId="5" fillId="0" borderId="4" xfId="17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196" fontId="6" fillId="3" borderId="0" xfId="0" applyNumberFormat="1" applyFont="1" applyFill="1" applyAlignment="1">
      <alignment horizontal="right" vertical="center"/>
    </xf>
    <xf numFmtId="196" fontId="5" fillId="3" borderId="0" xfId="0" applyNumberFormat="1" applyFont="1" applyFill="1" applyAlignment="1">
      <alignment horizontal="right" vertical="center"/>
    </xf>
    <xf numFmtId="176" fontId="6" fillId="0" borderId="5" xfId="21" applyNumberFormat="1" applyFont="1" applyBorder="1" applyAlignment="1">
      <alignment vertical="center"/>
    </xf>
    <xf numFmtId="176" fontId="6" fillId="0" borderId="4" xfId="21" applyNumberFormat="1" applyFont="1" applyBorder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0" borderId="6" xfId="21" applyNumberFormat="1" applyFont="1" applyBorder="1" applyAlignment="1">
      <alignment vertical="center"/>
    </xf>
    <xf numFmtId="176" fontId="5" fillId="0" borderId="3" xfId="21" applyNumberFormat="1" applyFont="1" applyBorder="1" applyAlignment="1">
      <alignment vertical="center"/>
    </xf>
    <xf numFmtId="176" fontId="6" fillId="0" borderId="23" xfId="21" applyNumberFormat="1" applyFont="1" applyBorder="1" applyAlignment="1">
      <alignment vertical="center"/>
    </xf>
    <xf numFmtId="176" fontId="6" fillId="0" borderId="12" xfId="21" applyNumberFormat="1" applyFont="1" applyBorder="1" applyAlignment="1">
      <alignment vertical="center"/>
    </xf>
    <xf numFmtId="176" fontId="6" fillId="0" borderId="13" xfId="21" applyNumberFormat="1" applyFont="1" applyBorder="1" applyAlignment="1">
      <alignment vertical="center"/>
    </xf>
    <xf numFmtId="176" fontId="6" fillId="0" borderId="17" xfId="21" applyNumberFormat="1" applyFont="1" applyBorder="1" applyAlignment="1">
      <alignment vertical="center"/>
    </xf>
    <xf numFmtId="176" fontId="5" fillId="0" borderId="14" xfId="21" applyNumberFormat="1" applyFont="1" applyBorder="1" applyAlignment="1">
      <alignment vertical="center"/>
    </xf>
    <xf numFmtId="4" fontId="6" fillId="0" borderId="0" xfId="21" applyNumberFormat="1" applyFont="1" applyBorder="1" applyAlignment="1">
      <alignment vertical="center" wrapText="1"/>
    </xf>
    <xf numFmtId="4" fontId="5" fillId="0" borderId="25" xfId="21" applyNumberFormat="1" applyFont="1" applyFill="1" applyBorder="1" applyAlignment="1">
      <alignment vertical="center"/>
    </xf>
    <xf numFmtId="0" fontId="6" fillId="3" borderId="13" xfId="21" applyFont="1" applyFill="1" applyBorder="1" applyAlignment="1">
      <alignment horizontal="left" indent="2"/>
    </xf>
    <xf numFmtId="0" fontId="6" fillId="3" borderId="17" xfId="21" applyFont="1" applyFill="1" applyBorder="1" applyAlignment="1">
      <alignment horizontal="left" indent="2"/>
    </xf>
    <xf numFmtId="184" fontId="6" fillId="0" borderId="0" xfId="21" applyNumberFormat="1" applyFont="1" applyAlignment="1">
      <alignment vertical="center"/>
    </xf>
    <xf numFmtId="184" fontId="6" fillId="0" borderId="5" xfId="21" applyNumberFormat="1" applyFont="1" applyBorder="1" applyAlignment="1">
      <alignment vertical="center"/>
    </xf>
    <xf numFmtId="184" fontId="6" fillId="0" borderId="0" xfId="21" applyNumberFormat="1" applyFont="1" applyAlignment="1">
      <alignment vertical="center" wrapText="1"/>
    </xf>
    <xf numFmtId="3" fontId="17" fillId="0" borderId="0" xfId="31" applyNumberFormat="1" applyFont="1" applyAlignment="1">
      <alignment horizontal="center"/>
    </xf>
    <xf numFmtId="3" fontId="19" fillId="0" borderId="48" xfId="31" applyNumberFormat="1" applyFont="1" applyBorder="1" applyAlignment="1">
      <alignment horizontal="center"/>
    </xf>
    <xf numFmtId="0" fontId="5" fillId="0" borderId="5" xfId="0" applyFont="1" applyBorder="1"/>
    <xf numFmtId="0" fontId="5" fillId="0" borderId="22" xfId="0" applyFont="1" applyBorder="1" applyAlignment="1">
      <alignment horizontal="center" vertical="center"/>
    </xf>
    <xf numFmtId="0" fontId="6" fillId="0" borderId="18" xfId="15" applyFont="1" applyBorder="1" applyAlignment="1">
      <alignment vertical="center"/>
    </xf>
    <xf numFmtId="0" fontId="6" fillId="0" borderId="26" xfId="15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5" fillId="0" borderId="4" xfId="31" applyNumberFormat="1" applyFont="1" applyBorder="1" applyAlignment="1">
      <alignment vertical="center"/>
    </xf>
    <xf numFmtId="0" fontId="6" fillId="0" borderId="0" xfId="0" applyFont="1" applyFill="1" applyBorder="1"/>
    <xf numFmtId="0" fontId="6" fillId="0" borderId="0" xfId="21" applyFont="1" applyFill="1" applyBorder="1" applyAlignment="1">
      <alignment vertical="center" wrapText="1"/>
    </xf>
    <xf numFmtId="0" fontId="5" fillId="0" borderId="0" xfId="31" applyFont="1" applyBorder="1" applyAlignment="1">
      <alignment horizontal="center" vertical="center"/>
    </xf>
    <xf numFmtId="0" fontId="6" fillId="0" borderId="0" xfId="31" applyFont="1" applyFill="1" applyBorder="1" applyAlignment="1">
      <alignment horizontal="centerContinuous" wrapText="1"/>
    </xf>
    <xf numFmtId="168" fontId="6" fillId="0" borderId="0" xfId="31" applyNumberFormat="1" applyFont="1" applyBorder="1" applyAlignment="1">
      <alignment horizontal="centerContinuous"/>
    </xf>
    <xf numFmtId="0" fontId="6" fillId="0" borderId="8" xfId="21" applyFont="1" applyFill="1" applyBorder="1" applyAlignment="1">
      <alignment horizontal="centerContinuous" vertical="center" wrapText="1"/>
    </xf>
    <xf numFmtId="0" fontId="6" fillId="0" borderId="0" xfId="21" applyFont="1" applyAlignment="1">
      <alignment horizontal="centerContinuous"/>
    </xf>
    <xf numFmtId="0" fontId="6" fillId="0" borderId="0" xfId="21" quotePrefix="1" applyFont="1" applyFill="1" applyBorder="1" applyAlignment="1">
      <alignment horizontal="centerContinuous" vertical="center" wrapText="1"/>
    </xf>
    <xf numFmtId="0" fontId="6" fillId="0" borderId="0" xfId="21" applyFont="1" applyBorder="1" applyAlignment="1">
      <alignment horizontal="centerContinuous"/>
    </xf>
    <xf numFmtId="0" fontId="5" fillId="0" borderId="41" xfId="31" applyFont="1" applyBorder="1" applyAlignment="1">
      <alignment horizontal="center"/>
    </xf>
    <xf numFmtId="0" fontId="6" fillId="0" borderId="0" xfId="31" applyFont="1" applyAlignment="1">
      <alignment horizontal="centerContinuous"/>
    </xf>
    <xf numFmtId="3" fontId="6" fillId="0" borderId="0" xfId="31" applyNumberFormat="1" applyFont="1" applyAlignment="1">
      <alignment horizontal="centerContinuous"/>
    </xf>
    <xf numFmtId="195" fontId="5" fillId="3" borderId="3" xfId="19" applyNumberFormat="1" applyFont="1" applyFill="1" applyBorder="1" applyAlignment="1">
      <alignment horizontal="right" vertical="center"/>
    </xf>
    <xf numFmtId="202" fontId="5" fillId="0" borderId="3" xfId="25" applyNumberFormat="1" applyFont="1" applyBorder="1" applyAlignment="1">
      <alignment vertical="center"/>
    </xf>
    <xf numFmtId="183" fontId="6" fillId="0" borderId="5" xfId="38" applyNumberFormat="1" applyFont="1" applyFill="1" applyBorder="1" applyAlignment="1">
      <alignment vertical="center"/>
    </xf>
    <xf numFmtId="183" fontId="6" fillId="0" borderId="0" xfId="37" applyNumberFormat="1" applyFont="1" applyAlignment="1">
      <alignment vertical="center"/>
    </xf>
    <xf numFmtId="183" fontId="6" fillId="0" borderId="5" xfId="38" applyNumberFormat="1" applyFont="1" applyBorder="1" applyAlignment="1">
      <alignment vertical="center"/>
    </xf>
    <xf numFmtId="0" fontId="6" fillId="0" borderId="0" xfId="21" applyFont="1" applyAlignment="1">
      <alignment horizontal="left" wrapText="1"/>
    </xf>
    <xf numFmtId="0" fontId="6" fillId="0" borderId="0" xfId="21" applyFont="1" applyAlignment="1">
      <alignment horizontal="left" vertical="center" wrapText="1"/>
    </xf>
    <xf numFmtId="167" fontId="6" fillId="0" borderId="4" xfId="9" applyNumberFormat="1" applyFont="1" applyFill="1" applyBorder="1" applyAlignment="1">
      <alignment horizontal="centerContinuous" vertical="center" wrapText="1"/>
    </xf>
    <xf numFmtId="0" fontId="0" fillId="0" borderId="4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4" fontId="22" fillId="3" borderId="0" xfId="32" applyNumberFormat="1" applyFont="1" applyFill="1" applyAlignment="1">
      <alignment vertical="center"/>
    </xf>
    <xf numFmtId="0" fontId="6" fillId="3" borderId="0" xfId="32" applyFont="1" applyFill="1" applyAlignment="1">
      <alignment vertical="top" wrapText="1"/>
    </xf>
    <xf numFmtId="0" fontId="22" fillId="3" borderId="0" xfId="32" applyFont="1" applyFill="1" applyAlignment="1">
      <alignment vertical="top"/>
    </xf>
    <xf numFmtId="0" fontId="3" fillId="3" borderId="0" xfId="31" applyFill="1" applyAlignment="1">
      <alignment vertical="top"/>
    </xf>
    <xf numFmtId="4" fontId="6" fillId="3" borderId="0" xfId="32" applyNumberFormat="1" applyFont="1" applyFill="1" applyAlignment="1">
      <alignment vertical="top"/>
    </xf>
    <xf numFmtId="0" fontId="34" fillId="3" borderId="0" xfId="32" applyFont="1" applyFill="1" applyAlignment="1">
      <alignment vertical="top"/>
    </xf>
    <xf numFmtId="0" fontId="6" fillId="3" borderId="0" xfId="34" applyFont="1" applyFill="1" applyAlignment="1">
      <alignment vertical="top"/>
    </xf>
    <xf numFmtId="184" fontId="6" fillId="3" borderId="0" xfId="32" applyNumberFormat="1" applyFont="1" applyFill="1" applyAlignment="1">
      <alignment vertical="top"/>
    </xf>
    <xf numFmtId="0" fontId="24" fillId="3" borderId="0" xfId="32" applyFont="1" applyFill="1" applyAlignment="1">
      <alignment vertical="top"/>
    </xf>
    <xf numFmtId="0" fontId="3" fillId="0" borderId="0" xfId="31" applyAlignment="1">
      <alignment vertical="top"/>
    </xf>
    <xf numFmtId="0" fontId="6" fillId="3" borderId="0" xfId="15" applyFont="1" applyFill="1" applyAlignment="1">
      <alignment vertical="center"/>
    </xf>
    <xf numFmtId="0" fontId="21" fillId="3" borderId="0" xfId="15" applyFont="1" applyFill="1" applyAlignment="1">
      <alignment vertical="center"/>
    </xf>
    <xf numFmtId="0" fontId="5" fillId="3" borderId="0" xfId="32" applyFont="1" applyFill="1" applyAlignment="1">
      <alignment horizontal="center" vertical="center" wrapText="1"/>
    </xf>
    <xf numFmtId="0" fontId="19" fillId="3" borderId="1" xfId="32" applyFont="1" applyFill="1" applyBorder="1" applyAlignment="1">
      <alignment vertical="center" wrapText="1"/>
    </xf>
    <xf numFmtId="0" fontId="5" fillId="3" borderId="0" xfId="33" applyFont="1" applyFill="1" applyAlignment="1">
      <alignment horizontal="left" vertical="top" wrapText="1"/>
    </xf>
    <xf numFmtId="0" fontId="5" fillId="3" borderId="0" xfId="33" applyFont="1" applyFill="1" applyAlignment="1">
      <alignment horizontal="left" vertical="center"/>
    </xf>
    <xf numFmtId="0" fontId="5" fillId="3" borderId="0" xfId="32" applyFont="1" applyFill="1" applyAlignment="1">
      <alignment vertical="top"/>
    </xf>
    <xf numFmtId="0" fontId="5" fillId="3" borderId="0" xfId="34" applyFont="1" applyFill="1" applyAlignment="1">
      <alignment vertical="top"/>
    </xf>
    <xf numFmtId="0" fontId="3" fillId="3" borderId="0" xfId="32" applyFill="1" applyBorder="1" applyAlignment="1">
      <alignment vertical="center" wrapText="1"/>
    </xf>
    <xf numFmtId="0" fontId="5" fillId="3" borderId="0" xfId="32" applyFont="1" applyFill="1" applyBorder="1" applyAlignment="1">
      <alignment horizontal="center" vertical="center" wrapText="1"/>
    </xf>
    <xf numFmtId="184" fontId="5" fillId="3" borderId="5" xfId="32" applyNumberFormat="1" applyFont="1" applyFill="1" applyBorder="1" applyAlignment="1">
      <alignment vertical="center"/>
    </xf>
    <xf numFmtId="0" fontId="5" fillId="3" borderId="0" xfId="34" applyFont="1" applyFill="1" applyAlignment="1">
      <alignment horizontal="center" vertical="center" wrapText="1"/>
    </xf>
    <xf numFmtId="4" fontId="6" fillId="3" borderId="0" xfId="34" applyNumberFormat="1" applyFont="1" applyFill="1" applyAlignment="1">
      <alignment vertical="center"/>
    </xf>
    <xf numFmtId="0" fontId="6" fillId="3" borderId="0" xfId="34" applyFont="1" applyFill="1" applyAlignment="1">
      <alignment horizontal="left" vertical="center"/>
    </xf>
    <xf numFmtId="4" fontId="21" fillId="3" borderId="0" xfId="34" applyNumberFormat="1" applyFont="1" applyFill="1" applyAlignment="1">
      <alignment vertical="center"/>
    </xf>
    <xf numFmtId="184" fontId="5" fillId="3" borderId="0" xfId="34" applyNumberFormat="1" applyFont="1" applyFill="1" applyAlignment="1">
      <alignment vertical="center"/>
    </xf>
    <xf numFmtId="0" fontId="34" fillId="3" borderId="0" xfId="34" applyFont="1" applyFill="1" applyAlignment="1">
      <alignment horizontal="center" vertical="center"/>
    </xf>
    <xf numFmtId="197" fontId="6" fillId="3" borderId="0" xfId="34" applyNumberFormat="1" applyFont="1" applyFill="1" applyAlignment="1">
      <alignment vertical="center"/>
    </xf>
    <xf numFmtId="4" fontId="22" fillId="3" borderId="0" xfId="34" applyNumberFormat="1" applyFont="1" applyFill="1" applyAlignment="1">
      <alignment vertical="center"/>
    </xf>
    <xf numFmtId="0" fontId="19" fillId="5" borderId="0" xfId="32" applyFont="1" applyFill="1" applyAlignment="1">
      <alignment horizontal="centerContinuous" vertical="center"/>
    </xf>
    <xf numFmtId="0" fontId="3" fillId="5" borderId="0" xfId="31" applyFill="1" applyAlignment="1">
      <alignment horizontal="centerContinuous"/>
    </xf>
    <xf numFmtId="0" fontId="5" fillId="5" borderId="0" xfId="34" applyFont="1" applyFill="1" applyBorder="1" applyAlignment="1">
      <alignment horizontal="centerContinuous" vertical="center"/>
    </xf>
    <xf numFmtId="0" fontId="19" fillId="5" borderId="0" xfId="32" applyFont="1" applyFill="1" applyAlignment="1">
      <alignment horizontal="centerContinuous"/>
    </xf>
    <xf numFmtId="0" fontId="5" fillId="3" borderId="0" xfId="34" applyFont="1" applyFill="1" applyAlignment="1">
      <alignment vertical="center"/>
    </xf>
    <xf numFmtId="0" fontId="5" fillId="3" borderId="0" xfId="34" applyFont="1" applyFill="1"/>
    <xf numFmtId="0" fontId="6" fillId="0" borderId="11" xfId="15" applyFont="1" applyBorder="1"/>
    <xf numFmtId="0" fontId="3" fillId="3" borderId="3" xfId="34" applyFill="1" applyBorder="1"/>
    <xf numFmtId="0" fontId="6" fillId="3" borderId="3" xfId="34" applyFont="1" applyFill="1" applyBorder="1" applyAlignment="1">
      <alignment horizontal="right"/>
    </xf>
    <xf numFmtId="0" fontId="6" fillId="3" borderId="3" xfId="34" applyFont="1" applyFill="1" applyBorder="1"/>
    <xf numFmtId="0" fontId="6" fillId="3" borderId="3" xfId="34" applyFont="1" applyFill="1" applyBorder="1" applyAlignment="1">
      <alignment vertical="center"/>
    </xf>
    <xf numFmtId="0" fontId="5" fillId="3" borderId="3" xfId="34" applyFont="1" applyFill="1" applyBorder="1" applyAlignment="1">
      <alignment horizontal="center" vertical="center" wrapText="1"/>
    </xf>
    <xf numFmtId="184" fontId="5" fillId="3" borderId="5" xfId="34" applyNumberFormat="1" applyFont="1" applyFill="1" applyBorder="1" applyAlignment="1">
      <alignment vertical="center"/>
    </xf>
    <xf numFmtId="0" fontId="5" fillId="5" borderId="0" xfId="34" applyFont="1" applyFill="1" applyAlignment="1">
      <alignment horizontal="centerContinuous" vertical="center" wrapText="1"/>
    </xf>
    <xf numFmtId="0" fontId="3" fillId="5" borderId="0" xfId="34" applyFill="1" applyAlignment="1">
      <alignment horizontal="centerContinuous"/>
    </xf>
    <xf numFmtId="0" fontId="5" fillId="5" borderId="0" xfId="34" applyFont="1" applyFill="1" applyAlignment="1">
      <alignment horizontal="centerContinuous" wrapText="1"/>
    </xf>
    <xf numFmtId="0" fontId="6" fillId="0" borderId="1" xfId="33" applyFont="1" applyBorder="1"/>
    <xf numFmtId="0" fontId="5" fillId="0" borderId="1" xfId="33" applyFont="1" applyBorder="1" applyAlignment="1">
      <alignment horizontal="center" vertical="center"/>
    </xf>
    <xf numFmtId="0" fontId="21" fillId="0" borderId="0" xfId="15" applyFont="1" applyAlignment="1">
      <alignment vertical="center"/>
    </xf>
    <xf numFmtId="0" fontId="6" fillId="0" borderId="0" xfId="33" applyFont="1" applyAlignment="1">
      <alignment vertical="center"/>
    </xf>
    <xf numFmtId="0" fontId="6" fillId="0" borderId="0" xfId="33" applyFont="1" applyAlignment="1">
      <alignment vertical="top"/>
    </xf>
    <xf numFmtId="0" fontId="6" fillId="0" borderId="0" xfId="32" applyFont="1" applyAlignment="1">
      <alignment vertical="top"/>
    </xf>
    <xf numFmtId="0" fontId="6" fillId="0" borderId="0" xfId="33" applyFont="1" applyAlignment="1">
      <alignment horizontal="left" vertical="top"/>
    </xf>
    <xf numFmtId="0" fontId="6" fillId="0" borderId="0" xfId="34" applyFont="1" applyAlignment="1">
      <alignment vertical="top"/>
    </xf>
    <xf numFmtId="0" fontId="6" fillId="0" borderId="0" xfId="32" applyFont="1" applyAlignment="1">
      <alignment horizontal="left" vertical="top" wrapText="1"/>
    </xf>
    <xf numFmtId="0" fontId="5" fillId="0" borderId="0" xfId="33" applyFont="1" applyAlignment="1">
      <alignment vertical="top"/>
    </xf>
    <xf numFmtId="0" fontId="5" fillId="0" borderId="0" xfId="32" applyFont="1" applyAlignment="1">
      <alignment vertical="top"/>
    </xf>
    <xf numFmtId="0" fontId="5" fillId="0" borderId="0" xfId="34" applyFont="1" applyAlignment="1">
      <alignment vertical="top"/>
    </xf>
    <xf numFmtId="0" fontId="19" fillId="5" borderId="0" xfId="32" applyFont="1" applyFill="1" applyAlignment="1">
      <alignment horizontal="centerContinuous" wrapText="1"/>
    </xf>
    <xf numFmtId="0" fontId="12" fillId="5" borderId="0" xfId="32" applyFont="1" applyFill="1" applyAlignment="1">
      <alignment horizontal="centerContinuous" wrapText="1"/>
    </xf>
    <xf numFmtId="0" fontId="19" fillId="5" borderId="0" xfId="32" applyFont="1" applyFill="1" applyBorder="1" applyAlignment="1">
      <alignment horizontal="centerContinuous" vertical="center"/>
    </xf>
    <xf numFmtId="4" fontId="6" fillId="0" borderId="0" xfId="17" applyNumberFormat="1" applyFont="1"/>
    <xf numFmtId="3" fontId="6" fillId="0" borderId="0" xfId="0" applyNumberFormat="1" applyFont="1" applyAlignment="1">
      <alignment horizontal="right" indent="3"/>
    </xf>
    <xf numFmtId="3" fontId="6" fillId="0" borderId="9" xfId="0" applyNumberFormat="1" applyFont="1" applyBorder="1" applyAlignment="1">
      <alignment horizontal="right" indent="3"/>
    </xf>
    <xf numFmtId="3" fontId="5" fillId="0" borderId="1" xfId="0" applyNumberFormat="1" applyFont="1" applyBorder="1" applyAlignment="1">
      <alignment horizontal="right" indent="3"/>
    </xf>
    <xf numFmtId="3" fontId="6" fillId="0" borderId="0" xfId="31" applyNumberFormat="1" applyFont="1" applyAlignment="1">
      <alignment horizontal="right" indent="4"/>
    </xf>
    <xf numFmtId="3" fontId="5" fillId="0" borderId="48" xfId="31" applyNumberFormat="1" applyFont="1" applyBorder="1" applyAlignment="1">
      <alignment horizontal="right" indent="4"/>
    </xf>
    <xf numFmtId="199" fontId="5" fillId="3" borderId="0" xfId="0" applyNumberFormat="1" applyFont="1" applyFill="1" applyAlignment="1">
      <alignment horizontal="right" vertical="center"/>
    </xf>
    <xf numFmtId="0" fontId="6" fillId="0" borderId="0" xfId="21" applyFont="1" applyFill="1" applyBorder="1" applyAlignment="1">
      <alignment vertical="center"/>
    </xf>
    <xf numFmtId="4" fontId="17" fillId="0" borderId="0" xfId="21" applyNumberFormat="1" applyFont="1" applyBorder="1"/>
    <xf numFmtId="4" fontId="6" fillId="0" borderId="25" xfId="21" applyNumberFormat="1" applyFont="1" applyBorder="1" applyAlignment="1">
      <alignment vertical="top"/>
    </xf>
    <xf numFmtId="3" fontId="5" fillId="0" borderId="6" xfId="31" applyNumberFormat="1" applyFont="1" applyBorder="1" applyAlignment="1">
      <alignment vertical="center"/>
    </xf>
    <xf numFmtId="164" fontId="6" fillId="3" borderId="13" xfId="36" applyFont="1" applyFill="1" applyBorder="1" applyAlignment="1">
      <alignment horizontal="right" vertical="center" wrapText="1"/>
    </xf>
    <xf numFmtId="164" fontId="6" fillId="3" borderId="23" xfId="36" applyFont="1" applyFill="1" applyBorder="1" applyAlignment="1">
      <alignment horizontal="right" vertical="center" wrapText="1"/>
    </xf>
    <xf numFmtId="164" fontId="6" fillId="3" borderId="17" xfId="36" applyFont="1" applyFill="1" applyBorder="1" applyAlignment="1">
      <alignment horizontal="right" vertical="center" wrapText="1"/>
    </xf>
    <xf numFmtId="184" fontId="5" fillId="0" borderId="4" xfId="21" applyNumberFormat="1" applyFont="1" applyBorder="1" applyAlignment="1">
      <alignment vertical="center" wrapText="1"/>
    </xf>
    <xf numFmtId="184" fontId="5" fillId="0" borderId="3" xfId="21" applyNumberFormat="1" applyFont="1" applyBorder="1" applyAlignment="1">
      <alignment vertical="center"/>
    </xf>
    <xf numFmtId="0" fontId="6" fillId="0" borderId="0" xfId="31" applyFont="1" applyBorder="1" applyAlignment="1">
      <alignment horizontal="left"/>
    </xf>
    <xf numFmtId="195" fontId="6" fillId="0" borderId="13" xfId="19" applyNumberFormat="1" applyFont="1" applyBorder="1" applyAlignment="1">
      <alignment horizontal="right" vertical="center"/>
    </xf>
    <xf numFmtId="195" fontId="5" fillId="0" borderId="14" xfId="19" applyNumberFormat="1" applyFont="1" applyBorder="1" applyAlignment="1">
      <alignment horizontal="right" vertical="center"/>
    </xf>
    <xf numFmtId="0" fontId="5" fillId="0" borderId="4" xfId="14" applyFont="1" applyBorder="1" applyAlignment="1">
      <alignment horizontal="center" wrapText="1"/>
    </xf>
    <xf numFmtId="0" fontId="5" fillId="0" borderId="7" xfId="14" applyFont="1" applyBorder="1" applyAlignment="1">
      <alignment horizontal="center" wrapText="1"/>
    </xf>
    <xf numFmtId="0" fontId="5" fillId="5" borderId="13" xfId="31" applyFont="1" applyFill="1" applyBorder="1" applyAlignment="1">
      <alignment horizontal="centerContinuous" vertical="center"/>
    </xf>
    <xf numFmtId="172" fontId="6" fillId="0" borderId="13" xfId="31" applyNumberFormat="1" applyFont="1" applyBorder="1" applyAlignment="1">
      <alignment horizontal="right" vertical="center"/>
    </xf>
    <xf numFmtId="167" fontId="5" fillId="0" borderId="17" xfId="9" applyNumberFormat="1" applyFont="1" applyFill="1" applyBorder="1" applyAlignment="1">
      <alignment horizontal="center" wrapText="1"/>
    </xf>
    <xf numFmtId="4" fontId="5" fillId="0" borderId="14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vertical="center"/>
    </xf>
    <xf numFmtId="172" fontId="6" fillId="0" borderId="22" xfId="0" applyNumberFormat="1" applyFont="1" applyBorder="1" applyAlignment="1">
      <alignment horizontal="left" vertical="center"/>
    </xf>
    <xf numFmtId="172" fontId="6" fillId="0" borderId="5" xfId="0" applyNumberFormat="1" applyFont="1" applyBorder="1" applyAlignment="1">
      <alignment vertical="center"/>
    </xf>
    <xf numFmtId="172" fontId="6" fillId="0" borderId="23" xfId="0" applyNumberFormat="1" applyFont="1" applyBorder="1"/>
    <xf numFmtId="172" fontId="6" fillId="0" borderId="10" xfId="0" applyNumberFormat="1" applyFont="1" applyBorder="1" applyAlignment="1"/>
    <xf numFmtId="172" fontId="5" fillId="0" borderId="6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9" xfId="0" applyFont="1" applyFill="1" applyBorder="1"/>
    <xf numFmtId="0" fontId="6" fillId="0" borderId="49" xfId="0" applyFont="1" applyFill="1" applyBorder="1"/>
    <xf numFmtId="0" fontId="5" fillId="0" borderId="50" xfId="0" applyFont="1" applyFill="1" applyBorder="1" applyAlignment="1">
      <alignment horizontal="left" vertical="center"/>
    </xf>
    <xf numFmtId="168" fontId="6" fillId="0" borderId="16" xfId="0" applyNumberFormat="1" applyFont="1" applyBorder="1" applyAlignment="1">
      <alignment vertical="center"/>
    </xf>
    <xf numFmtId="168" fontId="6" fillId="0" borderId="13" xfId="0" applyNumberFormat="1" applyFont="1" applyBorder="1" applyAlignment="1">
      <alignment vertical="center"/>
    </xf>
    <xf numFmtId="187" fontId="6" fillId="0" borderId="13" xfId="0" applyNumberFormat="1" applyFont="1" applyBorder="1" applyAlignment="1">
      <alignment vertical="center"/>
    </xf>
    <xf numFmtId="168" fontId="6" fillId="0" borderId="17" xfId="0" applyNumberFormat="1" applyFont="1" applyBorder="1" applyAlignment="1">
      <alignment vertical="center"/>
    </xf>
    <xf numFmtId="168" fontId="5" fillId="0" borderId="25" xfId="0" applyNumberFormat="1" applyFont="1" applyBorder="1" applyAlignment="1">
      <alignment vertical="center"/>
    </xf>
    <xf numFmtId="179" fontId="6" fillId="0" borderId="0" xfId="15" applyNumberFormat="1" applyFont="1" applyAlignment="1">
      <alignment horizontal="right" vertical="center"/>
    </xf>
    <xf numFmtId="180" fontId="5" fillId="0" borderId="3" xfId="15" applyNumberFormat="1" applyFont="1" applyBorder="1" applyAlignment="1">
      <alignment horizontal="right" vertical="center"/>
    </xf>
    <xf numFmtId="0" fontId="5" fillId="5" borderId="23" xfId="15" applyFont="1" applyFill="1" applyBorder="1" applyAlignment="1">
      <alignment horizontal="centerContinuous" vertical="center" wrapText="1"/>
    </xf>
    <xf numFmtId="0" fontId="5" fillId="5" borderId="13" xfId="15" applyFont="1" applyFill="1" applyBorder="1" applyAlignment="1">
      <alignment horizontal="centerContinuous" vertical="center" wrapText="1"/>
    </xf>
    <xf numFmtId="0" fontId="6" fillId="0" borderId="13" xfId="15" applyFont="1" applyBorder="1"/>
    <xf numFmtId="0" fontId="5" fillId="3" borderId="18" xfId="32" applyFont="1" applyFill="1" applyBorder="1" applyAlignment="1">
      <alignment horizontal="center" vertical="center" wrapText="1"/>
    </xf>
    <xf numFmtId="4" fontId="6" fillId="3" borderId="13" xfId="15" applyNumberFormat="1" applyFont="1" applyFill="1" applyBorder="1" applyAlignment="1">
      <alignment vertical="center"/>
    </xf>
    <xf numFmtId="4" fontId="5" fillId="3" borderId="23" xfId="15" applyNumberFormat="1" applyFont="1" applyFill="1" applyBorder="1" applyAlignment="1">
      <alignment vertical="center"/>
    </xf>
    <xf numFmtId="0" fontId="5" fillId="3" borderId="52" xfId="32" applyFont="1" applyFill="1" applyBorder="1" applyAlignment="1">
      <alignment horizontal="center" vertical="center" wrapText="1"/>
    </xf>
    <xf numFmtId="184" fontId="6" fillId="3" borderId="51" xfId="32" applyNumberFormat="1" applyFont="1" applyFill="1" applyBorder="1" applyAlignment="1">
      <alignment vertical="center"/>
    </xf>
    <xf numFmtId="184" fontId="5" fillId="3" borderId="53" xfId="32" applyNumberFormat="1" applyFont="1" applyFill="1" applyBorder="1" applyAlignment="1">
      <alignment vertical="center"/>
    </xf>
    <xf numFmtId="0" fontId="5" fillId="3" borderId="24" xfId="32" applyFont="1" applyFill="1" applyBorder="1" applyAlignment="1">
      <alignment horizontal="center" vertical="center" wrapText="1"/>
    </xf>
    <xf numFmtId="0" fontId="5" fillId="3" borderId="7" xfId="32" applyFont="1" applyFill="1" applyBorder="1" applyAlignment="1">
      <alignment horizontal="center" vertical="center" wrapText="1"/>
    </xf>
    <xf numFmtId="184" fontId="6" fillId="3" borderId="8" xfId="32" applyNumberFormat="1" applyFont="1" applyFill="1" applyBorder="1" applyAlignment="1">
      <alignment vertical="center"/>
    </xf>
    <xf numFmtId="184" fontId="6" fillId="3" borderId="0" xfId="32" applyNumberFormat="1" applyFont="1" applyFill="1" applyBorder="1" applyAlignment="1">
      <alignment vertical="center"/>
    </xf>
    <xf numFmtId="184" fontId="6" fillId="3" borderId="13" xfId="32" applyNumberFormat="1" applyFont="1" applyFill="1" applyBorder="1" applyAlignment="1">
      <alignment vertical="center"/>
    </xf>
    <xf numFmtId="184" fontId="5" fillId="3" borderId="22" xfId="32" applyNumberFormat="1" applyFont="1" applyFill="1" applyBorder="1" applyAlignment="1">
      <alignment vertical="center"/>
    </xf>
    <xf numFmtId="184" fontId="5" fillId="3" borderId="23" xfId="32" applyNumberFormat="1" applyFont="1" applyFill="1" applyBorder="1" applyAlignment="1">
      <alignment vertical="center"/>
    </xf>
    <xf numFmtId="4" fontId="6" fillId="3" borderId="51" xfId="15" applyNumberFormat="1" applyFont="1" applyFill="1" applyBorder="1" applyAlignment="1">
      <alignment vertical="center"/>
    </xf>
    <xf numFmtId="4" fontId="5" fillId="3" borderId="53" xfId="15" applyNumberFormat="1" applyFont="1" applyFill="1" applyBorder="1" applyAlignment="1">
      <alignment vertical="center"/>
    </xf>
    <xf numFmtId="184" fontId="6" fillId="3" borderId="54" xfId="32" applyNumberFormat="1" applyFont="1" applyFill="1" applyBorder="1" applyAlignment="1">
      <alignment vertical="center"/>
    </xf>
    <xf numFmtId="184" fontId="5" fillId="3" borderId="51" xfId="32" applyNumberFormat="1" applyFont="1" applyFill="1" applyBorder="1" applyAlignment="1">
      <alignment vertical="center"/>
    </xf>
    <xf numFmtId="0" fontId="19" fillId="5" borderId="13" xfId="32" applyFont="1" applyFill="1" applyBorder="1" applyAlignment="1">
      <alignment horizontal="centerContinuous"/>
    </xf>
    <xf numFmtId="0" fontId="19" fillId="5" borderId="13" xfId="32" applyFont="1" applyFill="1" applyBorder="1" applyAlignment="1">
      <alignment horizontal="centerContinuous" vertical="center" wrapText="1"/>
    </xf>
    <xf numFmtId="0" fontId="6" fillId="3" borderId="25" xfId="15" applyFont="1" applyFill="1" applyBorder="1" applyAlignment="1">
      <alignment horizontal="right"/>
    </xf>
    <xf numFmtId="0" fontId="5" fillId="3" borderId="17" xfId="32" applyFont="1" applyFill="1" applyBorder="1" applyAlignment="1">
      <alignment horizontal="center" vertical="center" wrapText="1"/>
    </xf>
    <xf numFmtId="184" fontId="6" fillId="3" borderId="13" xfId="32" applyNumberFormat="1" applyFont="1" applyFill="1" applyBorder="1" applyAlignment="1">
      <alignment horizontal="right" vertical="center"/>
    </xf>
    <xf numFmtId="184" fontId="5" fillId="3" borderId="23" xfId="32" applyNumberFormat="1" applyFont="1" applyFill="1" applyBorder="1" applyAlignment="1">
      <alignment horizontal="right" vertical="center"/>
    </xf>
    <xf numFmtId="0" fontId="5" fillId="5" borderId="13" xfId="34" applyFont="1" applyFill="1" applyBorder="1" applyAlignment="1">
      <alignment horizontal="centerContinuous" wrapText="1"/>
    </xf>
    <xf numFmtId="0" fontId="5" fillId="5" borderId="13" xfId="34" applyFont="1" applyFill="1" applyBorder="1" applyAlignment="1">
      <alignment horizontal="centerContinuous" vertical="center" wrapText="1"/>
    </xf>
    <xf numFmtId="0" fontId="6" fillId="3" borderId="14" xfId="34" applyFont="1" applyFill="1" applyBorder="1" applyAlignment="1">
      <alignment horizontal="right"/>
    </xf>
    <xf numFmtId="0" fontId="5" fillId="3" borderId="17" xfId="34" applyFont="1" applyFill="1" applyBorder="1" applyAlignment="1">
      <alignment horizontal="center" vertical="center" wrapText="1"/>
    </xf>
    <xf numFmtId="197" fontId="30" fillId="3" borderId="13" xfId="40" applyNumberFormat="1" applyFont="1" applyFill="1" applyBorder="1"/>
    <xf numFmtId="184" fontId="5" fillId="3" borderId="23" xfId="34" applyNumberFormat="1" applyFont="1" applyFill="1" applyBorder="1" applyAlignment="1">
      <alignment vertical="center"/>
    </xf>
    <xf numFmtId="0" fontId="5" fillId="3" borderId="7" xfId="34" applyFont="1" applyFill="1" applyBorder="1" applyAlignment="1">
      <alignment horizontal="center" vertical="center" wrapText="1"/>
    </xf>
    <xf numFmtId="0" fontId="5" fillId="3" borderId="18" xfId="34" applyFont="1" applyFill="1" applyBorder="1" applyAlignment="1">
      <alignment horizontal="center" vertical="center" wrapText="1"/>
    </xf>
    <xf numFmtId="43" fontId="30" fillId="3" borderId="0" xfId="40" applyNumberFormat="1" applyFont="1" applyFill="1" applyBorder="1"/>
    <xf numFmtId="184" fontId="6" fillId="3" borderId="13" xfId="34" applyNumberFormat="1" applyFont="1" applyFill="1" applyBorder="1" applyAlignment="1">
      <alignment vertical="center"/>
    </xf>
    <xf numFmtId="0" fontId="5" fillId="3" borderId="24" xfId="34" applyFont="1" applyFill="1" applyBorder="1" applyAlignment="1">
      <alignment horizontal="center" vertical="center" wrapText="1"/>
    </xf>
    <xf numFmtId="43" fontId="30" fillId="3" borderId="8" xfId="40" applyNumberFormat="1" applyFont="1" applyFill="1" applyBorder="1"/>
    <xf numFmtId="184" fontId="5" fillId="3" borderId="22" xfId="34" applyNumberFormat="1" applyFont="1" applyFill="1" applyBorder="1" applyAlignment="1">
      <alignment vertical="center"/>
    </xf>
    <xf numFmtId="0" fontId="5" fillId="3" borderId="52" xfId="34" applyFont="1" applyFill="1" applyBorder="1" applyAlignment="1">
      <alignment horizontal="center" vertical="center" wrapText="1"/>
    </xf>
    <xf numFmtId="184" fontId="6" fillId="3" borderId="51" xfId="34" applyNumberFormat="1" applyFont="1" applyFill="1" applyBorder="1" applyAlignment="1">
      <alignment vertical="center"/>
    </xf>
    <xf numFmtId="184" fontId="5" fillId="3" borderId="53" xfId="34" applyNumberFormat="1" applyFont="1" applyFill="1" applyBorder="1" applyAlignment="1">
      <alignment vertical="center"/>
    </xf>
    <xf numFmtId="0" fontId="5" fillId="3" borderId="7" xfId="31" applyFont="1" applyFill="1" applyBorder="1" applyAlignment="1">
      <alignment horizontal="center" vertical="center" wrapText="1"/>
    </xf>
    <xf numFmtId="164" fontId="30" fillId="3" borderId="13" xfId="40" applyNumberFormat="1" applyFont="1" applyFill="1" applyBorder="1"/>
    <xf numFmtId="164" fontId="30" fillId="3" borderId="0" xfId="40" applyNumberFormat="1" applyFont="1" applyFill="1" applyBorder="1"/>
    <xf numFmtId="0" fontId="5" fillId="5" borderId="0" xfId="32" applyFont="1" applyFill="1" applyAlignment="1">
      <alignment horizontal="centerContinuous" vertical="center"/>
    </xf>
    <xf numFmtId="0" fontId="5" fillId="0" borderId="18" xfId="33" applyFont="1" applyBorder="1" applyAlignment="1">
      <alignment horizontal="center" vertical="center" wrapText="1"/>
    </xf>
    <xf numFmtId="164" fontId="6" fillId="0" borderId="13" xfId="36" applyFont="1" applyBorder="1" applyAlignment="1">
      <alignment vertical="center"/>
    </xf>
    <xf numFmtId="0" fontId="5" fillId="0" borderId="52" xfId="33" applyFont="1" applyBorder="1" applyAlignment="1">
      <alignment horizontal="center" vertical="center" wrapText="1"/>
    </xf>
    <xf numFmtId="164" fontId="6" fillId="0" borderId="51" xfId="36" applyFont="1" applyBorder="1" applyAlignment="1">
      <alignment vertical="center"/>
    </xf>
    <xf numFmtId="0" fontId="5" fillId="0" borderId="24" xfId="33" applyFont="1" applyBorder="1" applyAlignment="1">
      <alignment horizontal="center" vertical="center" wrapText="1"/>
    </xf>
    <xf numFmtId="0" fontId="5" fillId="0" borderId="7" xfId="33" applyFont="1" applyBorder="1" applyAlignment="1">
      <alignment horizontal="center" vertical="center" wrapText="1"/>
    </xf>
    <xf numFmtId="4" fontId="6" fillId="0" borderId="8" xfId="15" applyNumberFormat="1" applyFont="1" applyBorder="1" applyAlignment="1">
      <alignment vertical="center"/>
    </xf>
    <xf numFmtId="4" fontId="6" fillId="0" borderId="0" xfId="15" applyNumberFormat="1" applyFont="1" applyBorder="1" applyAlignment="1">
      <alignment vertical="center"/>
    </xf>
    <xf numFmtId="184" fontId="6" fillId="0" borderId="13" xfId="33" applyNumberFormat="1" applyFont="1" applyBorder="1" applyAlignment="1">
      <alignment vertical="center"/>
    </xf>
    <xf numFmtId="184" fontId="6" fillId="0" borderId="51" xfId="33" applyNumberFormat="1" applyFont="1" applyBorder="1" applyAlignment="1">
      <alignment vertical="center"/>
    </xf>
    <xf numFmtId="184" fontId="6" fillId="0" borderId="8" xfId="33" applyNumberFormat="1" applyFont="1" applyBorder="1" applyAlignment="1">
      <alignment vertical="center"/>
    </xf>
    <xf numFmtId="184" fontId="6" fillId="0" borderId="0" xfId="33" applyNumberFormat="1" applyFont="1" applyBorder="1" applyAlignment="1">
      <alignment vertical="center"/>
    </xf>
    <xf numFmtId="4" fontId="5" fillId="0" borderId="24" xfId="33" applyNumberFormat="1" applyFont="1" applyBorder="1" applyAlignment="1">
      <alignment horizontal="center" vertical="center" wrapText="1"/>
    </xf>
    <xf numFmtId="184" fontId="6" fillId="0" borderId="51" xfId="13" applyNumberFormat="1" applyFont="1" applyBorder="1" applyAlignment="1">
      <alignment vertical="center"/>
    </xf>
    <xf numFmtId="184" fontId="6" fillId="0" borderId="8" xfId="13" applyNumberFormat="1" applyFont="1" applyBorder="1" applyAlignment="1">
      <alignment vertical="center"/>
    </xf>
    <xf numFmtId="0" fontId="19" fillId="5" borderId="13" xfId="32" applyFont="1" applyFill="1" applyBorder="1" applyAlignment="1">
      <alignment horizontal="centerContinuous" wrapText="1"/>
    </xf>
    <xf numFmtId="0" fontId="6" fillId="0" borderId="25" xfId="33" applyFont="1" applyBorder="1" applyAlignment="1">
      <alignment horizontal="right"/>
    </xf>
    <xf numFmtId="0" fontId="5" fillId="0" borderId="17" xfId="33" applyFont="1" applyBorder="1" applyAlignment="1">
      <alignment horizontal="center" vertical="center" wrapText="1"/>
    </xf>
    <xf numFmtId="197" fontId="6" fillId="0" borderId="13" xfId="33" applyNumberFormat="1" applyFont="1" applyBorder="1" applyAlignment="1">
      <alignment vertical="center"/>
    </xf>
    <xf numFmtId="164" fontId="5" fillId="0" borderId="23" xfId="36" applyFont="1" applyBorder="1" applyAlignment="1">
      <alignment horizontal="right" vertical="center"/>
    </xf>
    <xf numFmtId="164" fontId="5" fillId="0" borderId="53" xfId="36" applyFont="1" applyBorder="1" applyAlignment="1">
      <alignment horizontal="right" vertical="center"/>
    </xf>
    <xf numFmtId="164" fontId="5" fillId="0" borderId="22" xfId="36" applyFont="1" applyBorder="1" applyAlignment="1">
      <alignment horizontal="right" vertical="center"/>
    </xf>
    <xf numFmtId="164" fontId="5" fillId="0" borderId="5" xfId="36" applyFont="1" applyBorder="1" applyAlignment="1">
      <alignment horizontal="right" vertical="center"/>
    </xf>
    <xf numFmtId="0" fontId="5" fillId="0" borderId="6" xfId="17" applyFont="1" applyBorder="1" applyAlignment="1" applyProtection="1">
      <alignment horizontal="center" vertical="center" wrapText="1"/>
    </xf>
    <xf numFmtId="0" fontId="6" fillId="0" borderId="6" xfId="21" applyFont="1" applyBorder="1"/>
    <xf numFmtId="0" fontId="6" fillId="3" borderId="5" xfId="21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indent="1"/>
    </xf>
    <xf numFmtId="0" fontId="6" fillId="3" borderId="6" xfId="21" quotePrefix="1" applyFont="1" applyFill="1" applyBorder="1" applyAlignment="1">
      <alignment horizontal="left" vertical="center" wrapText="1" indent="1"/>
    </xf>
    <xf numFmtId="0" fontId="5" fillId="3" borderId="0" xfId="21" applyFont="1" applyFill="1" applyBorder="1" applyAlignment="1">
      <alignment horizontal="left" vertical="center" wrapText="1" indent="1"/>
    </xf>
    <xf numFmtId="0" fontId="5" fillId="3" borderId="0" xfId="20" applyFont="1" applyFill="1" applyBorder="1" applyAlignment="1" applyProtection="1">
      <alignment horizontal="left" vertical="center" indent="1"/>
    </xf>
    <xf numFmtId="199" fontId="6" fillId="3" borderId="6" xfId="0" applyNumberFormat="1" applyFont="1" applyFill="1" applyBorder="1" applyAlignment="1">
      <alignment horizontal="right" vertical="center"/>
    </xf>
    <xf numFmtId="199" fontId="6" fillId="3" borderId="1" xfId="0" applyNumberFormat="1" applyFont="1" applyFill="1" applyBorder="1" applyAlignment="1">
      <alignment horizontal="right" vertical="center"/>
    </xf>
    <xf numFmtId="176" fontId="6" fillId="0" borderId="55" xfId="21" applyNumberFormat="1" applyFont="1" applyBorder="1" applyAlignment="1">
      <alignment vertical="center"/>
    </xf>
    <xf numFmtId="176" fontId="6" fillId="0" borderId="56" xfId="21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6" fillId="0" borderId="26" xfId="0" applyNumberFormat="1" applyFont="1" applyFill="1" applyBorder="1" applyAlignment="1">
      <alignment horizontal="centerContinuous" vertical="center" wrapText="1"/>
    </xf>
    <xf numFmtId="3" fontId="6" fillId="0" borderId="4" xfId="31" applyNumberFormat="1" applyFont="1" applyFill="1" applyBorder="1" applyAlignment="1">
      <alignment horizontal="centerContinuous"/>
    </xf>
    <xf numFmtId="3" fontId="6" fillId="0" borderId="12" xfId="0" applyNumberFormat="1" applyFont="1" applyFill="1" applyBorder="1" applyAlignment="1">
      <alignment horizontal="centerContinuous" vertical="center" wrapText="1"/>
    </xf>
    <xf numFmtId="3" fontId="5" fillId="0" borderId="6" xfId="0" quotePrefix="1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/>
    </xf>
    <xf numFmtId="0" fontId="6" fillId="0" borderId="26" xfId="21" applyFont="1" applyFill="1" applyBorder="1" applyAlignment="1">
      <alignment horizontal="centerContinuous" vertical="center" wrapText="1"/>
    </xf>
    <xf numFmtId="0" fontId="6" fillId="0" borderId="12" xfId="0" applyFont="1" applyFill="1" applyBorder="1" applyAlignment="1">
      <alignment horizontal="centerContinuous"/>
    </xf>
    <xf numFmtId="0" fontId="5" fillId="0" borderId="57" xfId="21" applyFont="1" applyFill="1" applyBorder="1" applyAlignment="1">
      <alignment horizontal="center" vertical="center" wrapText="1"/>
    </xf>
    <xf numFmtId="4" fontId="5" fillId="0" borderId="23" xfId="21" applyNumberFormat="1" applyFont="1" applyFill="1" applyBorder="1" applyAlignment="1">
      <alignment vertical="center"/>
    </xf>
    <xf numFmtId="4" fontId="6" fillId="0" borderId="23" xfId="21" applyNumberFormat="1" applyFont="1" applyBorder="1" applyAlignment="1">
      <alignment vertical="center"/>
    </xf>
    <xf numFmtId="4" fontId="6" fillId="0" borderId="13" xfId="21" applyNumberFormat="1" applyFont="1" applyBorder="1" applyAlignment="1">
      <alignment vertical="center"/>
    </xf>
    <xf numFmtId="0" fontId="6" fillId="0" borderId="0" xfId="21" applyFont="1" applyFill="1"/>
    <xf numFmtId="0" fontId="6" fillId="3" borderId="1" xfId="21" applyFont="1" applyFill="1" applyBorder="1" applyAlignment="1">
      <alignment vertical="top"/>
    </xf>
    <xf numFmtId="172" fontId="5" fillId="6" borderId="51" xfId="0" applyNumberFormat="1" applyFont="1" applyFill="1" applyBorder="1" applyAlignment="1">
      <alignment horizontal="centerContinuous" vertical="center" wrapText="1"/>
    </xf>
    <xf numFmtId="0" fontId="5" fillId="0" borderId="6" xfId="31" applyFont="1" applyBorder="1" applyAlignment="1">
      <alignment horizontal="center" vertical="center" wrapText="1"/>
    </xf>
    <xf numFmtId="189" fontId="5" fillId="0" borderId="6" xfId="0" applyNumberFormat="1" applyFont="1" applyFill="1" applyBorder="1" applyAlignment="1">
      <alignment horizontal="center" wrapText="1"/>
    </xf>
    <xf numFmtId="189" fontId="5" fillId="0" borderId="6" xfId="0" applyNumberFormat="1" applyFont="1" applyBorder="1" applyAlignment="1">
      <alignment horizontal="center" wrapText="1"/>
    </xf>
    <xf numFmtId="0" fontId="5" fillId="5" borderId="0" xfId="32" applyFont="1" applyFill="1" applyBorder="1" applyAlignment="1">
      <alignment horizontal="centerContinuous" vertical="center" wrapText="1"/>
    </xf>
    <xf numFmtId="4" fontId="5" fillId="6" borderId="23" xfId="21" applyNumberFormat="1" applyFont="1" applyFill="1" applyBorder="1" applyAlignment="1">
      <alignment horizontal="centerContinuous" vertical="center"/>
    </xf>
    <xf numFmtId="4" fontId="5" fillId="6" borderId="13" xfId="0" applyNumberFormat="1" applyFont="1" applyFill="1" applyBorder="1" applyAlignment="1">
      <alignment horizontal="centerContinuous" vertical="center" wrapText="1"/>
    </xf>
    <xf numFmtId="4" fontId="5" fillId="0" borderId="23" xfId="21" applyNumberFormat="1" applyFont="1" applyFill="1" applyBorder="1" applyAlignment="1">
      <alignment horizontal="right" vertical="center"/>
    </xf>
    <xf numFmtId="0" fontId="6" fillId="0" borderId="0" xfId="21" applyFont="1" applyAlignment="1">
      <alignment vertical="center" wrapText="1"/>
    </xf>
    <xf numFmtId="0" fontId="6" fillId="0" borderId="0" xfId="37" quotePrefix="1" applyFont="1" applyAlignment="1">
      <alignment vertical="center" wrapText="1"/>
    </xf>
    <xf numFmtId="0" fontId="6" fillId="0" borderId="0" xfId="37" quotePrefix="1" applyFont="1" applyAlignment="1">
      <alignment vertical="center"/>
    </xf>
    <xf numFmtId="4" fontId="6" fillId="3" borderId="0" xfId="32" applyNumberFormat="1" applyFont="1" applyFill="1" applyAlignment="1">
      <alignment vertical="center"/>
    </xf>
    <xf numFmtId="0" fontId="5" fillId="3" borderId="0" xfId="33" applyFont="1" applyFill="1" applyBorder="1" applyAlignment="1">
      <alignment vertical="center"/>
    </xf>
    <xf numFmtId="0" fontId="5" fillId="3" borderId="0" xfId="32" applyFont="1" applyFill="1" applyBorder="1" applyAlignment="1">
      <alignment vertical="center"/>
    </xf>
  </cellXfs>
  <cellStyles count="41">
    <cellStyle name="Millares [0]_2003   Cuadro 3" xfId="1"/>
    <cellStyle name="Millares [0]_2003  Cuadro 9" xfId="2"/>
    <cellStyle name="Millares [0]_2003  Cuadro 9 2" xfId="38"/>
    <cellStyle name="Millares 2" xfId="3"/>
    <cellStyle name="Millares 2 2" xfId="36"/>
    <cellStyle name="Millares 3" xfId="39"/>
    <cellStyle name="Normal" xfId="0" builtinId="0"/>
    <cellStyle name="Normal 2" xfId="4"/>
    <cellStyle name="Normal 2 3" xfId="5"/>
    <cellStyle name="Normal 2 3 2" xfId="31"/>
    <cellStyle name="Normal 3" xfId="6"/>
    <cellStyle name="Normal 3 2" xfId="7"/>
    <cellStyle name="Normal 3 2 2" xfId="32"/>
    <cellStyle name="Normal 4" xfId="8"/>
    <cellStyle name="Normal 4 2" xfId="35"/>
    <cellStyle name="Normal 4 3" xfId="40"/>
    <cellStyle name="Normal 5" xfId="29"/>
    <cellStyle name="Normal_12" xfId="9"/>
    <cellStyle name="Normal_13 A 15" xfId="10"/>
    <cellStyle name="Normal_16,17" xfId="11"/>
    <cellStyle name="Normal_2003  Cuadros 12 y 13" xfId="12"/>
    <cellStyle name="Normal_27" xfId="13"/>
    <cellStyle name="Normal_3" xfId="14"/>
    <cellStyle name="Normal_31,32" xfId="15"/>
    <cellStyle name="Normal_34" xfId="16"/>
    <cellStyle name="Normal_35" xfId="17"/>
    <cellStyle name="Normal_37,38" xfId="18"/>
    <cellStyle name="Normal_4" xfId="19"/>
    <cellStyle name="Normal_41,42" xfId="20"/>
    <cellStyle name="Normal_43" xfId="21"/>
    <cellStyle name="Normal_43 3" xfId="22"/>
    <cellStyle name="Normal_43 3 2" xfId="37"/>
    <cellStyle name="Normal_50,52" xfId="23"/>
    <cellStyle name="Normal_84 (2) 2" xfId="30"/>
    <cellStyle name="Normal_85" xfId="24"/>
    <cellStyle name="Normal_Conv prog y dptos 2006  2" xfId="33"/>
    <cellStyle name="Normal_Opción T - 2  (95%) ganancias" xfId="25"/>
    <cellStyle name="Normal_Recaudación real Tributos" xfId="26"/>
    <cellStyle name="Normal_S G prog y dptos  2006 2" xfId="34"/>
    <cellStyle name="Porcentaje" xfId="27" builtinId="5"/>
    <cellStyle name="Porcentaje 2" xfId="28"/>
  </cellStyles>
  <dxfs count="616">
    <dxf>
      <numFmt numFmtId="203" formatCode="#,##0.00\ \ ;\-#,##0.00\ \ ;\ \-\ \ \ ;\ @"/>
    </dxf>
    <dxf>
      <font>
        <sz val="8"/>
        <name val="Arial"/>
      </font>
      <numFmt numFmtId="183" formatCode="#,##0.00\ \ \ \ \ \ \ \ \ \ \ \ \ \ \ 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203" formatCode="#,##0.00\ \ ;\-#,##0.00\ \ ;\ \-\ \ \ ;\ 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horizontal="general" vertical="center" textRotation="0" wrapText="0" indent="0" justifyLastLine="0" shrinkToFit="0" readingOrder="0"/>
      <border diagonalUp="0" diagonalDown="0" outline="0">
        <right style="thin">
          <color indexed="64"/>
        </right>
      </border>
    </dxf>
    <dxf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7" formatCode="#,##0.00_ ;\-#,##0.00\ 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-* #,##0.00\ _€_-;\-* #,##0.00\ _€_-;_-* &quot;-&quot;??\ _€_-;_-@_-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7" formatCode="#,##0.00_ ;\-#,##0.00\ 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centerContinuous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#,##0.00\ \ \ \ \ 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1" formatCode="#,##0.00\ \ ;\-#,##0.00\ \ ;\ \-\ \ \ ;\ @\ \ "/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right style="thin">
          <color indexed="64"/>
        </right>
        <vertical/>
      </border>
    </dxf>
    <dxf>
      <alignment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auto="1"/>
        </top>
        <bottom style="thin">
          <color auto="1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alignment textRotation="0" wrapText="1" indent="0" justifyLastLine="0" shrinkToFit="0" readingOrder="0"/>
    </dxf>
    <dxf>
      <border>
        <bottom style="thin">
          <color indexed="64"/>
        </bottom>
      </border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border outline="0">
        <bottom style="double">
          <color indexed="64"/>
        </bottom>
      </border>
    </dxf>
    <dxf>
      <border>
        <bottom style="thin">
          <color indexed="64"/>
        </bottom>
      </border>
    </dxf>
    <dxf>
      <border outline="0"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 style="thick">
          <color theme="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4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4" formatCode="#,##0.00\ \ \ \ ;\-#,##0.00\ \ \ \ ;\-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Continuous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4" formatCode="#,##0.00;\-#,##0.00;\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3" formatCode="#,##0.00\ \ \ \ \ \ \ \ \ ;\-#,##0.00\ \ \ \ \ \ \ \ \ ;\-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2" formatCode="#,##0.00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203" formatCode="#,##0.00\ \ ;\-#,##0.00\ \ ;\ \-\ \ \ ;\ 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numFmt numFmtId="203" formatCode="#,##0.00\ \ ;\-#,##0.00\ \ ;\ \-\ \ \ ;\ @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numFmt numFmtId="203" formatCode="#,##0.00\ \ ;\-#,##0.00\ \ ;\ \-\ \ \ ;\ @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.00\ \ \ \ \ \ \ \ \ 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theme="0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</dxf>
    <dxf>
      <border outline="0">
        <right style="thin">
          <color theme="0"/>
        </right>
        <top style="double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0\ \ \ \ \ 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9" formatCode="#,##0.0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#,##0.00\ \ 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#,##0.00\ 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6" formatCode="#,##0.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,##0.00\ \ 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0.0000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#,##0.00\ 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,##0.000000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double">
          <color rgb="FF000000"/>
        </top>
        <bottom style="double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#,##0.00\ \ \ \ 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\ \ "/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5" formatCode="#,##0.00;\-#,##0.00;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/LIBRO%20HACIENDAS%20TERRITORIALES/Libro%20haciendas%20territoriales%202020/Seccion%20I%202020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Actualizados"/>
      <sheetName val="CONCATEN"/>
      <sheetName val="Cuadro 1"/>
      <sheetName val="Cuadro 2"/>
      <sheetName val="Cuadro 3"/>
      <sheetName val="Cuadro 4 "/>
      <sheetName val="Cuadro 5"/>
      <sheetName val="Cuadro 6"/>
      <sheetName val="Cuadro 7.1"/>
      <sheetName val="Cuadro 7.2"/>
      <sheetName val="Cuadro 7.3"/>
      <sheetName val="Cuadro 7.4"/>
      <sheetName val="Cuadro 7.5"/>
      <sheetName val="Cuadro 7.6"/>
      <sheetName val="Cuadro 8.1"/>
      <sheetName val="Cuadro 8.2"/>
      <sheetName val="Cuadro 8.3"/>
      <sheetName val="Cuadro 8.4"/>
      <sheetName val="Cuadro 9"/>
      <sheetName val="Cuadro 10"/>
      <sheetName val="Cuadro 11.1"/>
      <sheetName val="Cuadro 11.2"/>
      <sheetName val="Cuadro 12"/>
      <sheetName val="Cuadro 13"/>
      <sheetName val="Cuadro 14.1"/>
      <sheetName val="Cuadro 14.2 "/>
      <sheetName val="Cuadro 15"/>
      <sheetName val="Cuadro 16"/>
      <sheetName val="Cuadro 17"/>
      <sheetName val="Cuadro 17.1"/>
      <sheetName val="Cuadro 17.1.1"/>
      <sheetName val="Cuadro 17.1.2"/>
      <sheetName val="Cuadro 17.2"/>
      <sheetName val="Cuadro 17.2.1"/>
      <sheetName val="Cuadro 17.2.2"/>
      <sheetName val="Sec.I. Cuadro 18.2"/>
      <sheetName val="Cuadro 18.1"/>
      <sheetName val="Cuadro 18.2.1"/>
      <sheetName val=" Cuadro 18.2.2"/>
      <sheetName val="Cuadro 19"/>
      <sheetName val="Cuadro 20.1"/>
      <sheetName val="Cuadro 20.2"/>
      <sheetName val="Cuadro 21"/>
      <sheetName val="Cuadro 22"/>
      <sheetName val="Cuadro 23"/>
      <sheetName val="Seccion I 2020 anexos"/>
    </sheetNames>
    <sheetDataSet>
      <sheetData sheetId="0"/>
      <sheetData sheetId="1"/>
      <sheetData sheetId="2"/>
      <sheetData sheetId="3">
        <row r="23">
          <cell r="A23" t="str">
            <v>Fuente: Liquidación del sistema de financiación. Ejercicio 2020 y Documento Recaudación por Tributos Cedidos gestionados por las Comunidades Autónomas y Tributos Concertados. Ejercicio 2020, elaborado por la Inspección General del Ministerio de Hacienda y Función Pública.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AH7"/>
        </row>
      </sheetData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ables/table1.xml><?xml version="1.0" encoding="utf-8"?>
<table xmlns="http://schemas.openxmlformats.org/spreadsheetml/2006/main" id="1" name="S1_Cuadro1" displayName="S1_Cuadro1" ref="A4:K20" headerRowDxfId="615" dataDxfId="613" headerRowBorderDxfId="614" tableBorderDxfId="612" headerRowCellStyle="Normal_4" dataCellStyle="Normal_4">
  <autoFilter ref="A4:K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AUTÓNOMA" totalsRowLabel="Total" dataDxfId="611" totalsRowDxfId="610" dataCellStyle="Normal_4"/>
    <tableColumn id="2" name="RECURSOS LEY 22/2009: Recursos tributarios" dataDxfId="609" dataCellStyle="Normal_3"/>
    <tableColumn id="3" name="RECURSOS LEY 22/2009: Recursos no tributarios" dataDxfId="608" dataCellStyle="Normal_4"/>
    <tableColumn id="4" name="RECURSOS LEY 22/2009: Fondos de Convergencia Autonómica" dataDxfId="607" dataCellStyle="Normal_4"/>
    <tableColumn id="5" name="OTROS RECURSOS: Impuestos propios y recargos sobre tributos estatales" dataDxfId="606" dataCellStyle="Normal_4"/>
    <tableColumn id="6" name="OTROS RECURSOS: Otros tributos: Imp. Patrimonio, Imp. Act. Juego e Imp. Dep. Entd. Crédito" dataDxfId="605" dataCellStyle="Normal_4"/>
    <tableColumn id="7" name="OTROS RECURSOS: Fondos de Compensación interterritorial" dataDxfId="604" dataCellStyle="Normal_4"/>
    <tableColumn id="8" name="OTROS RECURSOS: Financiación como entidades provinciales" dataDxfId="603" dataCellStyle="Normal_4"/>
    <tableColumn id="9" name="OTROS RECURSOS: Subvenciones, Convenios y Contratos-Programa" dataDxfId="602" dataCellStyle="Normal_4"/>
    <tableColumn id="10" name="OTROS RECURSOS: Recursos proporcionados por la Unión Europea" dataDxfId="601" dataCellStyle="Normal_4"/>
    <tableColumn id="11" name="Total" totalsRowFunction="sum" dataDxfId="134" dataCellStyle="Normal_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RECURSOS NO FINANCIEROS"/>
    </ext>
  </extLst>
</table>
</file>

<file path=xl/tables/table10.xml><?xml version="1.0" encoding="utf-8"?>
<table xmlns="http://schemas.openxmlformats.org/spreadsheetml/2006/main" id="11" name="S1_Cuadro7.4" displayName="S1_Cuadro7.4" ref="A5:C21" totalsRowShown="0" headerRowDxfId="540" tableBorderDxfId="539">
  <autoFilter ref="A5:C21">
    <filterColumn colId="0" hiddenButton="1"/>
    <filterColumn colId="1" hiddenButton="1"/>
    <filterColumn colId="2" hiddenButton="1"/>
  </autoFilter>
  <tableColumns count="3">
    <tableColumn id="1" name="Comunidad_x000a_ Autónoma" dataDxfId="538" dataCellStyle="Normal_4"/>
    <tableColumn id="2" name="Índices de ventas a expendedurías _x000a_(1)" dataDxfId="537" dataCellStyle="Normal_Opción T - 2  (95%) ganancias"/>
    <tableColumn id="3" name="Valor de la cesión de la recaudación líquida_x000a_(2)=(A)*(1)" dataDxfId="53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BORES DEL TABACO"/>
    </ext>
  </extLst>
</table>
</file>

<file path=xl/tables/table11.xml><?xml version="1.0" encoding="utf-8"?>
<table xmlns="http://schemas.openxmlformats.org/spreadsheetml/2006/main" id="12" name="S1_Cuadro7.5" displayName="S1_Cuadro7.5" ref="A5:C21" totalsRowShown="0" headerRowDxfId="535" tableBorderDxfId="53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33" dataCellStyle="Normal_4"/>
    <tableColumn id="2" name="Índices de entregas de hidrocarburos_x000a_(1)" dataDxfId="532" dataCellStyle="Normal_Opción T - 2  (95%) ganancias"/>
    <tableColumn id="3" name="Valor de la cesión de la recaudación líquida_x000a_(2)=[(A)+(B)]*(1)" dataDxfId="53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HIDROCARBUROS"/>
    </ext>
  </extLst>
</table>
</file>

<file path=xl/tables/table12.xml><?xml version="1.0" encoding="utf-8"?>
<table xmlns="http://schemas.openxmlformats.org/spreadsheetml/2006/main" id="6" name="S1_Cuadro7.6" displayName="S1_Cuadro7.6" ref="A5:C21" totalsRowShown="0" headerRowDxfId="530" tableBorderDxfId="529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28" dataCellStyle="Normal_4"/>
    <tableColumn id="2" name="Índices de consumo_x000a_(1)" dataDxfId="527" dataCellStyle="Normal_Opción T - 2  (95%) ganancias"/>
    <tableColumn id="3" name="Valor de la cesión de la recaudación líquida_x000a_(2)=(A)*(1)" dataDxfId="52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ECTRICIDAD"/>
    </ext>
  </extLst>
</table>
</file>

<file path=xl/tables/table13.xml><?xml version="1.0" encoding="utf-8"?>
<table xmlns="http://schemas.openxmlformats.org/spreadsheetml/2006/main" id="13" name="S1_Cuadro8.1" displayName="S1_Cuadro8.1" ref="A5:B8" totalsRowShown="0" headerRowBorderDxfId="525" tableBorderDxfId="524">
  <autoFilter ref="A5:B8">
    <filterColumn colId="0" hiddenButton="1"/>
    <filterColumn colId="1" hiddenButton="1"/>
  </autoFilter>
  <tableColumns count="2">
    <tableColumn id="1" name="Conceptos"/>
    <tableColumn id="2" name="ITE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NCREMENTO ITE 2007/2017"/>
    </ext>
  </extLst>
</table>
</file>

<file path=xl/tables/table14.xml><?xml version="1.0" encoding="utf-8"?>
<table xmlns="http://schemas.openxmlformats.org/spreadsheetml/2006/main" id="14" name="S1_Cuadro8.2" displayName="S1_Cuadro8.2" ref="A5:L21" totalsRowShown="0" headerRowDxfId="523" dataDxfId="521" headerRowBorderDxfId="522" tableBorderDxfId="520">
  <autoFilter ref="A5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munidad Autónoma" dataDxfId="519" dataCellStyle="Normal_4"/>
    <tableColumn id="2" name="Impuesto sobre Transmisiones Patrimoniales y Actos Jurídicos Documentados_x000a_(1)" dataDxfId="518"/>
    <tableColumn id="3" name="Impuesto sobre Sucesiones y Donaciones_x000a_(2)" dataDxfId="517"/>
    <tableColumn id="4" name="Tributos sobre el Juego _x000a_(3)" dataDxfId="516"/>
    <tableColumn id="5" name="Tasas afectas a los servicios transferidos _x000a_(4)" dataDxfId="515"/>
    <tableColumn id="6" name="Impuesto Especial Sobre Determinados Medios de Transporte_x000a_(5)" dataDxfId="514"/>
    <tableColumn id="7" name="Recursos tributarios no sujetos a liquidación en términos normativos_x000a_ (6)= (1)+...+(5)" dataDxfId="513"/>
    <tableColumn id="8" name="Rendimiento definitivo de la Tarifa Autonómica del IRPF_x000a_(7)" dataDxfId="512"/>
    <tableColumn id="9" name="Impuesto sobre el Valor Añadido_x000a_(8) " dataDxfId="511"/>
    <tableColumn id="10" name="Total Impuestos Especiales _x000a_(9)" dataDxfId="510"/>
    <tableColumn id="11" name="Recursos tributarios sujetos a liquidación en términos normativos_x000a_(10)= (7)+(8)+(9)" dataDxfId="509"/>
    <tableColumn id="12" name="Total recursos tributarios en términos normativos_x000a_(11)= (6)+(10)" dataDxfId="50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 LOS RECURSOS TRIBUTARIOS EN TÉRMINOS NORMATIVOS DEL AÑO 2017"/>
    </ext>
  </extLst>
</table>
</file>

<file path=xl/tables/table15.xml><?xml version="1.0" encoding="utf-8"?>
<table xmlns="http://schemas.openxmlformats.org/spreadsheetml/2006/main" id="15" name="S1_Cuadro8.3" displayName="S1_Cuadro8.3" ref="A5:D21" totalsRowShown="0" headerRowDxfId="507" dataDxfId="506" tableBorderDxfId="505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" dataDxfId="504" dataCellStyle="Normal_4"/>
    <tableColumn id="2" name="Recursos tributarios no sujetos a liquidación en términos normativos 2017_x000a_(1)=(6) Cuadro 8.2" dataDxfId="503"/>
    <tableColumn id="3" name="Recursos tributarios sujetos a liquidación en términos normativos 2017_x000a_(2)=(10) Cuadro 8.2" dataDxfId="502"/>
    <tableColumn id="4" name="75% de los Recursos tributarios 2017_x000a_(3)=75%[(1)+(2)]" dataDxfId="50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ÁLCULO DEL FONDO DE GARANTÍA DE SERVICIOS PÚBLICOS FUNDAMENTALES"/>
    </ext>
  </extLst>
</table>
</file>

<file path=xl/tables/table16.xml><?xml version="1.0" encoding="utf-8"?>
<table xmlns="http://schemas.openxmlformats.org/spreadsheetml/2006/main" id="16" name="S1_Cuadro8.4" displayName="S1_Cuadro8.4" ref="A5:E21" totalsRowShown="0" headerRowDxfId="500" dataDxfId="498" headerRowBorderDxfId="499" tableBorderDxfId="497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96" dataCellStyle="Normal_4"/>
    <tableColumn id="2" name="Peso relativo de la población ajustada_x000a_(1)" dataDxfId="495"/>
    <tableColumn id="3" name="Participación en el Fondo de Garantía 2017_x000a_(2)=(1)*(F) Cuadro 8.3" dataDxfId="494"/>
    <tableColumn id="4" name="75% de los Recursos tributarios 2017_x000a_(3)=(3) Cuadro 8.3" dataDxfId="493"/>
    <tableColumn id="5" name="Transferencia del Fondo de Garantía_x000a_(4)=(2)-(3)" dataDxfId="49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VALOR DE LA TRANSFERENCIA DEL FONDO DE GARANTÍA DE SERVICIOS PÚBLICOS FUNDAMENTALES"/>
    </ext>
  </extLst>
</table>
</file>

<file path=xl/tables/table17.xml><?xml version="1.0" encoding="utf-8"?>
<table xmlns="http://schemas.openxmlformats.org/spreadsheetml/2006/main" id="17" name="S1_Cuadro9" displayName="S1_Cuadro9" ref="A4:F20" totalsRowShown="0" headerRowDxfId="491" dataDxfId="489" headerRowBorderDxfId="490" tableBorderDxfId="488">
  <autoFilter ref="A4:F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munidad Autónoma" dataDxfId="487" dataCellStyle="Normal_4"/>
    <tableColumn id="2" name="Valor en el año base 2007_x000a_del FSG tras la regularización _x000a_del art. 10.3 a 1.1.2016_x000a_(1)" dataDxfId="486"/>
    <tableColumn id="3" name="Valor en el año base 2007 _x000a_de los traspasos previstos _x000a_en art. 21.1 Ley 22/2009_x000a_(2)" dataDxfId="485"/>
    <tableColumn id="4" name="Revisión en el año base 2007_x000a_del FSG de 2017 por variación en los tipos impositivos_x000a_(3)" dataDxfId="484"/>
    <tableColumn id="5" name="Valor en el año base 2007 del FSG a 1.1.2017_x000a_(4)=(1)+(2)+(3)" dataDxfId="483"/>
    <tableColumn id="6" name="Fondo de Suficiencia Global 2017_x000a_(5)=(4)* Incremento ITE 2007/2017" dataDxfId="48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DETERMINACIÓN DEL FONDO DE SUFICIENCIA GLOBAL"/>
    </ext>
  </extLst>
</table>
</file>

<file path=xl/tables/table18.xml><?xml version="1.0" encoding="utf-8"?>
<table xmlns="http://schemas.openxmlformats.org/spreadsheetml/2006/main" id="18" name="S1_Cuadro10" displayName="S1_Cuadro10" ref="A4:E20" totalsRowShown="0" headerRowDxfId="481" dataDxfId="479" headerRowBorderDxfId="480" tableBorderDxfId="478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Autónoma" dataDxfId="477" dataCellStyle="Normal_4"/>
    <tableColumn id="2" name="Fondo de Cooperación _x000a_(1)" dataDxfId="476"/>
    <tableColumn id="3" name="Fondo de Competitividad  _x000a_(2)" dataDxfId="475"/>
    <tableColumn id="4" name="Compensación D.A. Tercera Ley 22/2009 _x000a_(3)" dataDxfId="474"/>
    <tableColumn id="5" name="Total_x000a_(4)= (1)+(2)+(3)" dataDxfId="47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NVERGENCIA AUTONÓMICA"/>
    </ext>
  </extLst>
</table>
</file>

<file path=xl/tables/table19.xml><?xml version="1.0" encoding="utf-8"?>
<table xmlns="http://schemas.openxmlformats.org/spreadsheetml/2006/main" id="19" name="S1_Cuadro11.1" displayName="S1_Cuadro11.1" ref="A5:O21" totalsRowShown="0" headerRowDxfId="472" dataDxfId="470" headerRowBorderDxfId="471" tableBorderDxfId="469" headerRowCellStyle="Normal_31,32" dataCellStyle="Normal_31,32">
  <autoFilter ref="A5:O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COMUNIDAD  _x000a_AUTÓNOMA" dataDxfId="468" dataCellStyle="Normal_31,32"/>
    <tableColumn id="2" name="Entregas a cuenta IRPF _x000a_(1)" dataDxfId="467"/>
    <tableColumn id="3" name="Entregas a cuenta IVA _x000a_(2)" dataDxfId="466"/>
    <tableColumn id="4" name="Entregas a cuenta IIEE _x000a_(3)" dataDxfId="465"/>
    <tableColumn id="5" name="Entregas a cuenta Transferencia del Fondo de Garantía _x000a_(4)" dataDxfId="464"/>
    <tableColumn id="6" name="Entregas a cuenta Fondo de Suficiencia Global _x000a_(5)" dataDxfId="463"/>
    <tableColumn id="7" name="Total pagos por entregas a cuenta 2017_x000a_(6)= (1)+...+(5)" dataDxfId="462"/>
    <tableColumn id="8" name="Liquidación IRPF _x000a_(7)" dataDxfId="461" dataCellStyle="Normal_31,32"/>
    <tableColumn id="9" name="Liquidación IVA _x000a_(8)" dataDxfId="460" dataCellStyle="Normal_31,32"/>
    <tableColumn id="10" name="Liquidación IIEE _x000a_(9)" dataDxfId="459" dataCellStyle="Normal_31,32"/>
    <tableColumn id="11" name="Liquidación Transferencia del Fondo de Garantía _x000a_(10)" dataDxfId="458" dataCellStyle="Normal_31,32"/>
    <tableColumn id="12" name="Liquidación Fondo de Suficiencia Global _x000a_(11)" dataDxfId="457" dataCellStyle="Normal_31,32"/>
    <tableColumn id="13" name="Fondos de Convergencia Autonómica _x000a_(12)" dataDxfId="456" dataCellStyle="Normal_31,32"/>
    <tableColumn id="14" name="Liquidación 2017 practicada en 2019_x000a_(13)= (7)+...+(12)" dataDxfId="455" dataCellStyle="Normal_31,32"/>
    <tableColumn id="15" name="Total recursos sujetos a liquidación _x000a_(14)= (6)+(13)" dataDxfId="45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RECURSOS EN EL AÑO 2017"/>
    </ext>
  </extLst>
</table>
</file>

<file path=xl/tables/table2.xml><?xml version="1.0" encoding="utf-8"?>
<table xmlns="http://schemas.openxmlformats.org/spreadsheetml/2006/main" id="2" name="S1_Cuadro2" displayName="S1_Cuadro2" ref="A4:M20" totalsRowShown="0" headerRowDxfId="600" dataDxfId="598" headerRowBorderDxfId="599" tableBorderDxfId="597" headerRowCellStyle="Normal_3">
  <autoFilter ref="A4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 AUTÓNOMA" dataDxfId="596" dataCellStyle="Normal_4"/>
    <tableColumn id="2" name="Tributos cedidos totalmente no sujetos a liquidación (Recaudación real)_x000a_(1)" dataDxfId="595"/>
    <tableColumn id="3" name="Tasas afectas a los servicios transferidos (Recaudación normativa)_x000a_(2)" dataDxfId="594"/>
    <tableColumn id="5" name="Tarifa Autonómica del IRPF (con capacidad normativa)_x000a_(3)" dataDxfId="593"/>
    <tableColumn id="6" name="IVA_x000a_(4)" dataDxfId="592"/>
    <tableColumn id="7" name="Impuestos Especiales_x000a_(5)" dataDxfId="591"/>
    <tableColumn id="8" name="Total de tributos cedidos sujetos a liquidación_x000a_(6)=(3)+(4)+(5)" dataDxfId="590"/>
    <tableColumn id="9" name="Total Recursos Tributarios_x000a_(7)=(1)+(2)+(6)" dataDxfId="589"/>
    <tableColumn id="10" name="Transferencia del Fondo de Garantía de Servicios Púlicos Fundamentales_x000a_(8)" dataDxfId="588"/>
    <tableColumn id="11" name="_x000a_Fondo de Suficiencia Global_x000a_(9)" dataDxfId="587"/>
    <tableColumn id="12" name="_x000a__x000a_Total recursos no tributarios_x000a_(10)=(8)+(9)" dataDxfId="586"/>
    <tableColumn id="13" name="_x000a_Fondos de Convergencia Autonómica_x000a_(11)" dataDxfId="585"/>
    <tableColumn id="14" name="_x000a__x000a_Total_x000a_(12)=(7)+(10)+(11)" dataDxfId="58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QUE PROPORCIONA LA LEY 22/2009"/>
    </ext>
  </extLst>
</table>
</file>

<file path=xl/tables/table20.xml><?xml version="1.0" encoding="utf-8"?>
<table xmlns="http://schemas.openxmlformats.org/spreadsheetml/2006/main" id="20" name="S1_Cuadro11.2" displayName="S1_Cuadro11.2" ref="A5:E21" totalsRowShown="0" headerRowDxfId="453" headerRowBorderDxfId="452" tableBorderDxfId="451" headerRow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132" dataCellStyle="Normal_31,32"/>
    <tableColumn id="2" name="Entregas a cuenta año 2017" dataDxfId="131" dataCellStyle="Normal_31,32"/>
    <tableColumn id="3" name="Reintegros Anticipos por aplazamiento liquidación a 204 mensualidades" dataDxfId="129" dataCellStyle="Normal_31,32"/>
    <tableColumn id="4" name="Liquidación Sistema de Financiación del año 2015" dataDxfId="130" dataCellStyle="Normal_31,32"/>
    <tableColumn id="5" name="Total recursos  percibidos 2017" dataDxfId="450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DEL SISTEMA PERCIBIDOS POR LAS CC.AA. EN EL AÑO 2017"/>
    </ext>
  </extLst>
</table>
</file>

<file path=xl/tables/table21.xml><?xml version="1.0" encoding="utf-8"?>
<table xmlns="http://schemas.openxmlformats.org/spreadsheetml/2006/main" id="21" name="Sec.I.Cuadro12.1" displayName="Sec.I.Cuadro12.1" ref="A4:D22" totalsRowShown="0" headerRowDxfId="449" headerRowBorderDxfId="448" tableBorderDxfId="447" headerRowCellStyle="Normal_43 3">
  <autoFilter ref="A4:D22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taluña" dataDxfId="446" dataCellStyle="Normal_43 3"/>
    <tableColumn id="2" name="Recaudación por impuestos propios" dataDxfId="445" dataCellStyle="Millares [0]_2003  Cuadro 9 2"/>
    <tableColumn id="3" name="Recaudación por recargos sobre tributos estatales" dataDxfId="444" dataCellStyle="Millares [0]_2003  Cuadro 9 2"/>
    <tableColumn id="4" name="Total recaudación" dataDxfId="14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taluña y recargos sobre tributos estatales"/>
    </ext>
  </extLst>
</table>
</file>

<file path=xl/tables/table22.xml><?xml version="1.0" encoding="utf-8"?>
<table xmlns="http://schemas.openxmlformats.org/spreadsheetml/2006/main" id="22" name="Sec.I.Cuadro12.2" displayName="Sec.I.Cuadro12.2" ref="A23:D29" totalsRowShown="0" headerRowDxfId="443" headerRowBorderDxfId="442" tableBorderDxfId="441" headerRowCellStyle="Normal_43 3">
  <autoFilter ref="A23:D2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Galicia" dataDxfId="440" dataCellStyle="Normal_43 3"/>
    <tableColumn id="2" name="Recaudación por impuestos propios" dataDxfId="439" dataCellStyle="Millares [0]_2003  Cuadro 9 2"/>
    <tableColumn id="3" name="Recaudación por recargos sobre tributos estatales" dataDxfId="438" dataCellStyle="Millares [0]_2003  Cuadro 9 2"/>
    <tableColumn id="4" name="Total recaudación" dataDxfId="1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Galicia y recargos sobre tributos estatales"/>
    </ext>
  </extLst>
</table>
</file>

<file path=xl/tables/table23.xml><?xml version="1.0" encoding="utf-8"?>
<table xmlns="http://schemas.openxmlformats.org/spreadsheetml/2006/main" id="23" name="Sec.I.Cuadro12.3" displayName="Sec.I.Cuadro12.3" ref="A30:D38" totalsRowShown="0" headerRowDxfId="437" headerRowBorderDxfId="436" tableBorderDxfId="435" headerRowCellStyle="Normal_43 3">
  <autoFilter ref="A30:D3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ndalucía" dataDxfId="434" dataCellStyle="Normal_43 3"/>
    <tableColumn id="2" name="Recaudación por impuestos propios" dataDxfId="433" dataCellStyle="Millares [0]_2003  Cuadro 9 2"/>
    <tableColumn id="3" name="Recaudación por recargos sobre tributos estatales" dataDxfId="432" dataCellStyle="Normal_43 3 2">
      <calculatedColumnFormula>SUM(C24:C30)</calculatedColumnFormula>
    </tableColumn>
    <tableColumn id="4" name="Total recaudación" dataDxfId="1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ndalucía y recargos sobre tributos estatales"/>
    </ext>
  </extLst>
</table>
</file>

<file path=xl/tables/table24.xml><?xml version="1.0" encoding="utf-8"?>
<table xmlns="http://schemas.openxmlformats.org/spreadsheetml/2006/main" id="24" name="Sec.I.Cuadro12.4" displayName="Sec.I.Cuadro12.4" ref="A39:D46" totalsRowShown="0" headerRowDxfId="431" headerRowBorderDxfId="430" tableBorderDxfId="429" headerRowCellStyle="Normal_43 3">
  <autoFilter ref="A39:D46">
    <filterColumn colId="0" hiddenButton="1"/>
    <filterColumn colId="1" hiddenButton="1"/>
    <filterColumn colId="2" hiddenButton="1"/>
    <filterColumn colId="3" hiddenButton="1"/>
  </autoFilter>
  <tableColumns count="4">
    <tableColumn id="1" name="Principado de Asturias" dataDxfId="428" dataCellStyle="Normal_43 3"/>
    <tableColumn id="2" name="Recaudación por impuestos propios" dataDxfId="427" dataCellStyle="Millares [0]_2003  Cuadro 9 2"/>
    <tableColumn id="3" name="Recaudación por recargos sobre tributos estatales" dataDxfId="426" dataCellStyle="Millares [0]_2003  Cuadro 9 2"/>
    <tableColumn id="4" name="Total recaudación" dataDxfId="11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l Principado de Asturias y recargos sobre tributos estatales"/>
    </ext>
  </extLst>
</table>
</file>

<file path=xl/tables/table25.xml><?xml version="1.0" encoding="utf-8"?>
<table xmlns="http://schemas.openxmlformats.org/spreadsheetml/2006/main" id="25" name="Sec.I.Cuadro12.5" displayName="Sec.I.Cuadro12.5" ref="A47:D51" totalsRowShown="0" headerRowDxfId="425" headerRowBorderDxfId="424" tableBorderDxfId="423" headerRowCellStyle="Normal_43 3">
  <autoFilter ref="A47:D51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tabria" dataDxfId="422"/>
    <tableColumn id="2" name="Recaudación por impuestos propios" dataDxfId="421" dataCellStyle="Millares [0]_2003  Cuadro 9 2"/>
    <tableColumn id="3" name="Recaudación por recargos sobre tributos estatales" dataDxfId="420" dataCellStyle="Millares [0]_2003  Cuadro 9 2"/>
    <tableColumn id="4" name="Total recaudación" dataDxfId="10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tabria y recargos sobre tributos estatales"/>
    </ext>
  </extLst>
</table>
</file>

<file path=xl/tables/table26.xml><?xml version="1.0" encoding="utf-8"?>
<table xmlns="http://schemas.openxmlformats.org/spreadsheetml/2006/main" id="26" name="Sec.I.Cuadro12.6" displayName="Sec.I.Cuadro12.6" ref="A52:D58" totalsRowShown="0" headerRowDxfId="419" headerRowBorderDxfId="418" tableBorderDxfId="417" headerRowCellStyle="Normal_43 3">
  <autoFilter ref="A52:D58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La Rioja" dataDxfId="416" dataCellStyle="Normal_43 3"/>
    <tableColumn id="2" name="Recaudación por impuestos propios" dataDxfId="415" dataCellStyle="Millares [0]_2003  Cuadro 9 2"/>
    <tableColumn id="3" name="Recaudación por recargos sobre tributos estatales" dataDxfId="414" dataCellStyle="Millares [0]_2003  Cuadro 9 2"/>
    <tableColumn id="4" name="Total recaudación" dataDxfId="9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La Rioja y recargos sobre tributos estatales"/>
    </ext>
  </extLst>
</table>
</file>

<file path=xl/tables/table27.xml><?xml version="1.0" encoding="utf-8"?>
<table xmlns="http://schemas.openxmlformats.org/spreadsheetml/2006/main" id="27" name="Sec.I.Cuadro12.7" displayName="Sec.I.Cuadro12.7" ref="A59:D66" totalsRowShown="0" headerRowDxfId="413" headerRowBorderDxfId="412" tableBorderDxfId="411" headerRowCellStyle="Normal_43 3">
  <autoFilter ref="A59:D66">
    <filterColumn colId="0" hiddenButton="1"/>
    <filterColumn colId="1" hiddenButton="1"/>
    <filterColumn colId="2" hiddenButton="1"/>
    <filterColumn colId="3" hiddenButton="1"/>
  </autoFilter>
  <tableColumns count="4">
    <tableColumn id="1" name="Región de Murcia" dataDxfId="410" dataCellStyle="Normal_43 3"/>
    <tableColumn id="2" name="Recaudación por impuestos propios" dataDxfId="409" dataCellStyle="Millares [0]_2003  Cuadro 9 2"/>
    <tableColumn id="3" name="Recaudación por recargos sobre tributos estatales" dataDxfId="408" dataCellStyle="Millares [0]_2003  Cuadro 9 2"/>
    <tableColumn id="4" name="Total recaudación" dataDxfId="8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Región de Murcia y recargos sobre tributos estatales"/>
    </ext>
  </extLst>
</table>
</file>

<file path=xl/tables/table28.xml><?xml version="1.0" encoding="utf-8"?>
<table xmlns="http://schemas.openxmlformats.org/spreadsheetml/2006/main" id="28" name="Sec.I.Cuadro12.8" displayName="Sec.I.Cuadro12.8" ref="A67:D71" totalsRowShown="0" headerRowDxfId="407" headerRowBorderDxfId="406" tableBorderDxfId="405" headerRowCellStyle="Normal_43 3">
  <autoFilter ref="A67:D71">
    <filterColumn colId="0" hiddenButton="1"/>
    <filterColumn colId="1" hiddenButton="1"/>
    <filterColumn colId="2" hiddenButton="1"/>
    <filterColumn colId="3" hiddenButton="1"/>
  </autoFilter>
  <tableColumns count="4">
    <tableColumn id="1" name="Comunitat Valenciana" dataDxfId="404" dataCellStyle="Millares [0]_2003  Cuadro 9"/>
    <tableColumn id="2" name="Recaudación por impuestos propios" dataDxfId="403" dataCellStyle="Millares [0]_2003  Cuadro 9 2"/>
    <tableColumn id="3" name="Recaudación por recargos sobre tributos estatales" dataDxfId="402" dataCellStyle="Millares [0]_2003  Cuadro 9 2"/>
    <tableColumn id="4" name="Total recaudación" dataDxfId="7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tat Valenciana y recargos sobre tributos estatales"/>
    </ext>
  </extLst>
</table>
</file>

<file path=xl/tables/table29.xml><?xml version="1.0" encoding="utf-8"?>
<table xmlns="http://schemas.openxmlformats.org/spreadsheetml/2006/main" id="29" name="Sec.I.Cuadro12.9" displayName="Sec.I.Cuadro12.9" ref="A72:D79" totalsRowShown="0" headerRowDxfId="401" headerRowBorderDxfId="400" tableBorderDxfId="399" headerRowCellStyle="Normal_43 3">
  <autoFilter ref="A72:D79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Aragón" dataDxfId="398" dataCellStyle="Millares [0]_2003  Cuadro 9"/>
    <tableColumn id="2" name="Recaudación por impuestos propios" dataDxfId="397" dataCellStyle="Millares [0]_2003  Cuadro 9 2"/>
    <tableColumn id="3" name="Recaudación por recargos sobre tributos estatales" dataDxfId="396" dataCellStyle="Millares [0]_2003  Cuadro 9 2"/>
    <tableColumn id="4" name="Total recaudación" dataDxfId="6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Aragón y recargos sobre tributos estatales"/>
    </ext>
  </extLst>
</table>
</file>

<file path=xl/tables/table3.xml><?xml version="1.0" encoding="utf-8"?>
<table xmlns="http://schemas.openxmlformats.org/spreadsheetml/2006/main" id="3" name="S1_Cuadro3" displayName="S1_Cuadro3" ref="A4:I20" totalsRowShown="0" dataDxfId="582" headerRowBorderDxfId="583" tableBorderDxfId="581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 _x000a_AUTÓNOMA" dataDxfId="580" dataCellStyle="Normal_12"/>
    <tableColumn id="2" name="I. Determinados Medios de Transporte" dataDxfId="579"/>
    <tableColumn id="3" name=" I. Sucesiones y donaciones" dataDxfId="578"/>
    <tableColumn id="4" name=" I. Transm. Patrimoniales" dataDxfId="577"/>
    <tableColumn id="5" name="I. Actos jurídicos documentados" dataDxfId="576"/>
    <tableColumn id="6" name=" Tasas sobre juego" dataDxfId="575"/>
    <tableColumn id="7" name="Otros" dataDxfId="574"/>
    <tableColumn id="8" name="Recaudación pendiente de aplicar" dataDxfId="573"/>
    <tableColumn id="9" name="TOTAL" dataDxfId="57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REAL DE TRIBUTOS CEDIDOS NO SUJETOS A LIQUIDACIÓN"/>
    </ext>
  </extLst>
</table>
</file>

<file path=xl/tables/table30.xml><?xml version="1.0" encoding="utf-8"?>
<table xmlns="http://schemas.openxmlformats.org/spreadsheetml/2006/main" id="30" name="Sec.I.Cuadro12.10" displayName="Sec.I.Cuadro12.10" ref="A80:D83" totalsRowShown="0" headerRowDxfId="395" headerRowBorderDxfId="394" tableBorderDxfId="393" headerRowCellStyle="Normal_43 3">
  <autoFilter ref="A80:D83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-La Mancha" dataDxfId="392"/>
    <tableColumn id="2" name="Recaudación por impuestos propios" dataDxfId="391"/>
    <tableColumn id="3" name="Recaudación por recargos sobre tributos estatales" dataDxfId="390"/>
    <tableColumn id="4" name="Total recaudación" dataDxfId="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-La Mancha y recargos sobre tributos estatales"/>
    </ext>
  </extLst>
</table>
</file>

<file path=xl/tables/table31.xml><?xml version="1.0" encoding="utf-8"?>
<table xmlns="http://schemas.openxmlformats.org/spreadsheetml/2006/main" id="31" name="Sec.I.Cuadro12.11" displayName="Sec.I.Cuadro12.11" ref="A84:D90" totalsRowShown="0" headerRowDxfId="389" headerRowBorderDxfId="388" tableBorderDxfId="387" headerRowCellStyle="Normal_43 3">
  <autoFilter ref="A84:D90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narias" dataDxfId="386"/>
    <tableColumn id="2" name="Recaudación por impuestos propios" dataDxfId="385" dataCellStyle="Millares [0]_2003  Cuadro 9 2"/>
    <tableColumn id="3" name="Recaudación por recargos sobre tributos estatales" dataDxfId="384" dataCellStyle="Millares [0]_2003  Cuadro 9 2"/>
    <tableColumn id="4" name="Total recaudación" dataDxfId="4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narias y recargos sobre tributos estatales"/>
    </ext>
  </extLst>
</table>
</file>

<file path=xl/tables/table32.xml><?xml version="1.0" encoding="utf-8"?>
<table xmlns="http://schemas.openxmlformats.org/spreadsheetml/2006/main" id="32" name="Sec.I.Cuadro12.12" displayName="Sec.I.Cuadro12.12" ref="A91:D96" totalsRowShown="0" headerRowDxfId="383" headerRowBorderDxfId="382" tableBorderDxfId="381" headerRowCellStyle="Normal_43 3">
  <autoFilter ref="A91:D96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Extremadura" dataDxfId="380" dataCellStyle="Normal_43 3"/>
    <tableColumn id="2" name="Recaudación por impuestos propios" dataDxfId="379" dataCellStyle="Millares [0]_2003  Cuadro 9 2"/>
    <tableColumn id="3" name="Recaudación por recargos sobre tributos estatales" dataDxfId="378" dataCellStyle="Millares [0]_2003  Cuadro 9 2"/>
    <tableColumn id="4" name="Total recaudación" dataDxfId="3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Extremadura y recargos sobre tributos estatales"/>
    </ext>
  </extLst>
</table>
</file>

<file path=xl/tables/table33.xml><?xml version="1.0" encoding="utf-8"?>
<table xmlns="http://schemas.openxmlformats.org/spreadsheetml/2006/main" id="33" name="Sec.I.Cuadro12.13" displayName="Sec.I.Cuadro12.13" ref="A97:D101" totalsRowShown="0" headerRowDxfId="377" headerRowBorderDxfId="376" tableBorderDxfId="375" headerRowCellStyle="Normal_43 3">
  <autoFilter ref="A97:D101">
    <filterColumn colId="0" hiddenButton="1"/>
    <filterColumn colId="1" hiddenButton="1"/>
    <filterColumn colId="2" hiddenButton="1"/>
    <filterColumn colId="3" hiddenButton="1"/>
  </autoFilter>
  <tableColumns count="4">
    <tableColumn id="1" name="Illes Balears" dataDxfId="374" dataCellStyle="Normal_43 3"/>
    <tableColumn id="2" name="Recaudación por impuestos propios" dataDxfId="373" dataCellStyle="Millares [0]_2003  Cuadro 9 2"/>
    <tableColumn id="3" name="Recaudación por recargos sobre tributos estatales" dataDxfId="372" dataCellStyle="Normal_43 3 2"/>
    <tableColumn id="4" name="Total recaudación" dataDxfId="2" dataCellStyle="Millares [0]_2003  Cuadro 9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s Illes Balears y recargos sobre tributos estatales"/>
    </ext>
  </extLst>
</table>
</file>

<file path=xl/tables/table34.xml><?xml version="1.0" encoding="utf-8"?>
<table xmlns="http://schemas.openxmlformats.org/spreadsheetml/2006/main" id="34" name="Sec.I.Cuadro12.14" displayName="Sec.I.Cuadro12.14" ref="A102:D106" totalsRowShown="0" headerRowDxfId="371" headerRowBorderDxfId="370" tableBorderDxfId="369" headerRowCellStyle="Normal_43 3">
  <autoFilter ref="A102:D106">
    <filterColumn colId="0" hiddenButton="1"/>
    <filterColumn colId="1" hiddenButton="1"/>
    <filterColumn colId="2" hiddenButton="1"/>
    <filterColumn colId="3" hiddenButton="1"/>
  </autoFilter>
  <tableColumns count="4">
    <tableColumn id="1" name="Comunidad de Madrid" dataDxfId="368" dataCellStyle="Normal_43 3"/>
    <tableColumn id="2" name="Recaudación por impuestos propios" dataDxfId="367" dataCellStyle="Millares [0]_2003  Cuadro 9"/>
    <tableColumn id="3" name="Recaudación por recargos sobre tributos estatales" dataDxfId="366" dataCellStyle="Normal_43 3 2"/>
    <tableColumn id="4" name="Total recaudación" dataDxfId="1" dataCellStyle="Normal_43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de Madrid y recargos sobre tributos estatales"/>
    </ext>
  </extLst>
</table>
</file>

<file path=xl/tables/table35.xml><?xml version="1.0" encoding="utf-8"?>
<table xmlns="http://schemas.openxmlformats.org/spreadsheetml/2006/main" id="35" name="Sec.I.Cuadro12.15" displayName="Sec.I.Cuadro12.15" ref="A107:D110" totalsRowShown="0" headerRowDxfId="365" headerRowBorderDxfId="364" tableBorderDxfId="363" headerRowCellStyle="Normal_43 3">
  <autoFilter ref="A107:D110">
    <filterColumn colId="0" hiddenButton="1"/>
    <filterColumn colId="1" hiddenButton="1"/>
    <filterColumn colId="2" hiddenButton="1"/>
    <filterColumn colId="3" hiddenButton="1"/>
  </autoFilter>
  <tableColumns count="4">
    <tableColumn id="1" name="Comunidad Autónoma de Castilla y León" dataDxfId="362"/>
    <tableColumn id="2" name="Recaudación por impuestos propios" dataDxfId="361"/>
    <tableColumn id="3" name="Recaudación por recargos sobre tributos estatales" dataDxfId="360"/>
    <tableColumn id="4" name="Total recaudación" dataDxfId="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Impuestos propios de la Comunidad Autónoma de Castilla y León y recargos sobre tributos estatales"/>
    </ext>
  </extLst>
</table>
</file>

<file path=xl/tables/table36.xml><?xml version="1.0" encoding="utf-8"?>
<table xmlns="http://schemas.openxmlformats.org/spreadsheetml/2006/main" id="36" name="S1_Cuadro13" displayName="S1_Cuadro13" ref="A4:E20" totalsRowShown="0" headerRowDxfId="128" dataDxfId="127" headerRowBorderDxfId="125" tableBorderDxfId="126" headerRowCellStyle="Normal_12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_x000a_AUTÓNOMA" dataDxfId="124" dataCellStyle="Normal_12"/>
    <tableColumn id="2" name="IMPUESTO SOBRE EL PATRIMONIO" dataDxfId="123"/>
    <tableColumn id="3" name="IMPUESTO SOBRE ACTIVIDADES DE JUEGO" dataDxfId="122"/>
    <tableColumn id="4" name="IMPUESTO SOBRE DEPÓSITOS DE ENTIDADES DE CRÉDITO" dataDxfId="121"/>
    <tableColumn id="5" name="TOTAL" dataDxfId="12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OTROS TRIBUTOS: IMPUESTO SOBRE EL PATRIMONIO, IMPUESTO SOBRE ACTIVIDADES DE JUEGO  E IMPUESTO SOBRE DEPÓSITOS DE ENTIDADES DE CRÉDITO"/>
    </ext>
  </extLst>
</table>
</file>

<file path=xl/tables/table37.xml><?xml version="1.0" encoding="utf-8"?>
<table xmlns="http://schemas.openxmlformats.org/spreadsheetml/2006/main" id="37" name="S1_Cuadro14" displayName="S1_Cuadro14" ref="A4:D15" totalsRowShown="0" headerRowDxfId="359" dataDxfId="357" headerRowBorderDxfId="358" tableBorderDxfId="356" headerRowCellStyle="Normal_2003  Cuadros 12 y 13" dataCellStyle="Normal_2003  Cuadros 12 y 13">
  <autoFilter ref="A4:D15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AUTÓNOMA" dataDxfId="355" dataCellStyle="Normal_2003  Cuadros 12 y 13"/>
    <tableColumn id="2" name="FONDO DE COMPENSACIÓN" dataDxfId="354" dataCellStyle="Normal_2003  Cuadros 12 y 13"/>
    <tableColumn id="3" name="FONDO COMPLEMENTARIO" dataDxfId="353" dataCellStyle="Normal_2003  Cuadros 12 y 13"/>
    <tableColumn id="4" name=" TOTAL_x000a_FF.C.I.      " dataDxfId="352" dataCellStyle="Normal_2003  Cuadros 12 y 1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ONDOS DE COMPENSACIÓN INTERTERRITORIAL"/>
    </ext>
  </extLst>
</table>
</file>

<file path=xl/tables/table38.xml><?xml version="1.0" encoding="utf-8"?>
<table xmlns="http://schemas.openxmlformats.org/spreadsheetml/2006/main" id="38" name="S1_Cuadro15" displayName="S1_Cuadro15" ref="A4:E16" totalsRowShown="0" headerRowDxfId="351" dataDxfId="349" headerRowBorderDxfId="350" tableBorderDxfId="348" headerRowCellStyle="Normal_27" dataCellStyle="Normal_31,32">
  <autoFilter ref="A4:E1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_x000a_ AUTÓNOMA"/>
    <tableColumn id="2" name="PARTICIPACIONES _x000a_DE LAS DIPUTACIONES_x000a_EN INGRESOS ESTADO" dataDxfId="347" dataCellStyle="Normal_31,32"/>
    <tableColumn id="3" name="COMPENSACIONES I.A.E." dataDxfId="346" dataCellStyle="Normal_31,32"/>
    <tableColumn id="4" name="FONDO DE ASISTENCIA SANITARIA" dataDxfId="345" dataCellStyle="Normal_31,32"/>
    <tableColumn id="5" name=" TOTAL" dataDxfId="34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O ENTIDADES PROVINCIALES"/>
    </ext>
  </extLst>
</table>
</file>

<file path=xl/tables/table39.xml><?xml version="1.0" encoding="utf-8"?>
<table xmlns="http://schemas.openxmlformats.org/spreadsheetml/2006/main" id="39" name="S1_Cuadro16" displayName="S1_Cuadro16" ref="A5:P21" totalsRowShown="0" headerRowDxfId="343" dataDxfId="341" headerRowBorderDxfId="342" tableBorderDxfId="340" headerRowCellStyle="Normal_31,32" dataCellStyle="Normal_31,32">
  <autoFilter ref="A5:P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COMUNIDAD _x000a_AUTÓNOMA" dataDxfId="339" dataCellStyle="Normal_31,32"/>
    <tableColumn id="2" name="Asuntos Exteriores y Cooperación" dataDxfId="338" dataCellStyle="Normal_31,32"/>
    <tableColumn id="3" name="Justicia" dataDxfId="337" dataCellStyle="Normal_31,32"/>
    <tableColumn id="4" name="Defensa" dataDxfId="336" dataCellStyle="Normal_31,32"/>
    <tableColumn id="5" name="Hacienda y Función Pública" dataDxfId="335" dataCellStyle="Normal_31,32"/>
    <tableColumn id="6" name="Interior" dataDxfId="334" dataCellStyle="Normal_31,32"/>
    <tableColumn id="7" name="Fomento" dataDxfId="333" dataCellStyle="Normal_31,32"/>
    <tableColumn id="8" name="Educación Cultura y Deporte" dataDxfId="332" dataCellStyle="Normal_31,32"/>
    <tableColumn id="9" name="Empleo y Seguridad Social" dataDxfId="331" dataCellStyle="Normal_31,32"/>
    <tableColumn id="10" name=" Energía, Turismo y Agenda Digital" dataDxfId="330" dataCellStyle="Normal_31,32"/>
    <tableColumn id="11" name="Agricultura y  Pesca, Alimentación y Medio Ambiente" dataDxfId="329" dataCellStyle="Normal_31,32"/>
    <tableColumn id="12" name="Presidencia y para las Admones. Territoriales" dataDxfId="328" dataCellStyle="Normal_31,32"/>
    <tableColumn id="13" name="Sanidad Servicios Sociales e Igualdad" dataDxfId="327" dataCellStyle="Normal_31,32"/>
    <tableColumn id="14" name="Economía, Industria y Competividad" dataDxfId="326" dataCellStyle="Normal_31,32"/>
    <tableColumn id="15" name="Entes Territoriales" dataDxfId="325" dataCellStyle="Normal_31,32"/>
    <tableColumn id="17" name="TOTAL" dataDxfId="32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4 &quot;TRANSFERENCIAS CORRIENTES&quot;  Y CAPÍTULO 7 &quot;TRANSFERENCIAS DE CAPITAL"/>
    </ext>
  </extLst>
</table>
</file>

<file path=xl/tables/table4.xml><?xml version="1.0" encoding="utf-8"?>
<table xmlns="http://schemas.openxmlformats.org/spreadsheetml/2006/main" id="4" name="S1_Cuadro4" displayName="S1_Cuadro4" ref="A4:B20" totalsRowShown="0" headerRowBorderDxfId="571" tableBorderDxfId="570">
  <autoFilter ref="A4:B20">
    <filterColumn colId="0" hiddenButton="1"/>
    <filterColumn colId="1" hiddenButton="1"/>
  </autoFilter>
  <tableColumns count="2">
    <tableColumn id="1" name="COMUNIDAD_x000a_AUTÓNOMA" dataDxfId="569" dataCellStyle="Normal_4"/>
    <tableColumn id="2" name="                   IMPORTE" dataDxfId="568" dataCellStyle="Normal_13 A 1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NORMATIVA POR TASAS AFECTAS A LOS SERVICIOS TRANSFERIDOS"/>
    </ext>
  </extLst>
</table>
</file>

<file path=xl/tables/table40.xml><?xml version="1.0" encoding="utf-8"?>
<table xmlns="http://schemas.openxmlformats.org/spreadsheetml/2006/main" id="40" name="S1_Cuadro16.1" displayName="S1_Cuadro16.1" ref="A5:M21" totalsRowShown="0" headerRowDxfId="323" dataDxfId="321" headerRowBorderDxfId="322" tableBorderDxfId="320" headerRowCellStyle="Normal_31,32" dataCellStyle="Normal_31,32">
  <autoFilter ref="A5:M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_x000a_AUTÓNOMA" dataDxfId="319" dataCellStyle="Normal_31,32"/>
    <tableColumn id="2" name="Asuntos Exteriores y Cooperación" dataDxfId="318" dataCellStyle="Normal_31,32"/>
    <tableColumn id="3" name="Justicia" dataDxfId="317" dataCellStyle="Normal_31,32"/>
    <tableColumn id="4" name="Defensa" dataDxfId="316" dataCellStyle="Normal_31,32"/>
    <tableColumn id="5" name="Hacienda y Función Pública" dataDxfId="315" dataCellStyle="Normal_31,32"/>
    <tableColumn id="6" name="Educación Cultura y Deporte" dataDxfId="314" dataCellStyle="Normal_31,32"/>
    <tableColumn id="7" name="Empleo y Seguridad Social" dataDxfId="313" dataCellStyle="Normal_31,32"/>
    <tableColumn id="8" name=" Energía, Turismo y Agenda Digital" dataDxfId="312" dataCellStyle="Normal_31,32"/>
    <tableColumn id="9" name="Agricultura y  Pesca, Alimentación y Medio Ambiente" dataDxfId="311" dataCellStyle="Normal_31,32"/>
    <tableColumn id="10" name="Sanidad Servicios Sociales e Igualdad" dataDxfId="310" dataCellStyle="Normal_31,32"/>
    <tableColumn id="11" name="Economía, Industria y Competividad" dataDxfId="309" dataCellStyle="Normal_31,32"/>
    <tableColumn id="12" name="Entes Territoriales" dataDxfId="308" dataCellStyle="Normal_31,32"/>
    <tableColumn id="13" name="TOTAL" dataDxfId="30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4 &quot;TRANSFERENCIAS CORRIENTES&quot;"/>
    </ext>
  </extLst>
</table>
</file>

<file path=xl/tables/table41.xml><?xml version="1.0" encoding="utf-8"?>
<table xmlns="http://schemas.openxmlformats.org/spreadsheetml/2006/main" id="41" name="S1_Cuadro16.1.1" displayName="S1_Cuadro16.1.1" ref="A5:E21" totalsRowShown="0" headerRowDxfId="306" dataDxfId="304" headerRowBorderDxfId="305" tableBorderDxfId="303" headerRowCellStyle="Normal_31,32" dataCellStyle="Normal_31,32">
  <autoFilter ref="A5:E2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 _x000a_AUTÓNOMA" dataDxfId="302" dataCellStyle="Normal_31,32"/>
    <tableColumn id="3" name="Empleo y Seguridad Social" dataDxfId="301" dataCellStyle="Normal_31,32"/>
    <tableColumn id="4" name="Agricultura y  Pesca, Alimentación y Medio Ambiente" dataDxfId="300" dataCellStyle="Normal_31,32"/>
    <tableColumn id="5" name="Sanidad Servicios Sociales e Igualdad" dataDxfId="299" dataCellStyle="Normal_31,32"/>
    <tableColumn id="7" name="TOTAL" dataDxfId="298" dataCellStyle="Normal_31,32">
      <calculatedColumnFormula>SUM(B6:D6)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 DEL CAPÍTULO 4 &quot;TRANSFERENCIAS CORRIENTES&quot;"/>
    </ext>
  </extLst>
</table>
</file>

<file path=xl/tables/table42.xml><?xml version="1.0" encoding="utf-8"?>
<table xmlns="http://schemas.openxmlformats.org/spreadsheetml/2006/main" id="42" name="S1_Cuadro16.1.2" displayName="S1_Cuadro16.1.2" ref="A5:M21" totalsRowShown="0" headerRowDxfId="297" dataDxfId="295" headerRowBorderDxfId="296" tableBorderDxfId="294" headerRowCellStyle="Normal_31,32" dataCellStyle="Normal_31,32">
  <autoFilter ref="A5:M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COMUNIDAD  _x000a_AUTÓNOMA" dataDxfId="293" dataCellStyle="Normal_31,32"/>
    <tableColumn id="2" name="Asuntos Exteriores y Cooperación" dataDxfId="292" dataCellStyle="Normal_31,32"/>
    <tableColumn id="3" name="Justicia" dataDxfId="291" dataCellStyle="Normal_31,32"/>
    <tableColumn id="4" name="Defensa" dataDxfId="290" dataCellStyle="Normal_31,32"/>
    <tableColumn id="5" name="Hacienda y Función Pública" dataDxfId="289" dataCellStyle="Normal_31,32"/>
    <tableColumn id="6" name="Educación Cultura y Deporte" dataDxfId="288" dataCellStyle="Normal_31,32"/>
    <tableColumn id="7" name="Empleo y Seguridad Social" dataDxfId="287" dataCellStyle="Normal_31,32"/>
    <tableColumn id="8" name=" Energía, Turismo y Agenda Digital" dataDxfId="286" dataCellStyle="Normal_31,32"/>
    <tableColumn id="9" name="Agricultura y  Pesca, Alimentación y Medio Ambiente" dataDxfId="285" dataCellStyle="Normal_31,32"/>
    <tableColumn id="10" name="Sanidad Servicios Sociales e Igualdad" dataDxfId="284" dataCellStyle="Normal_31,32"/>
    <tableColumn id="11" name="Economía, Industria y Compet." dataDxfId="283" dataCellStyle="Normal_31,32"/>
    <tableColumn id="12" name="Entes Territoriales" dataDxfId="282" dataCellStyle="Normal_31,32"/>
    <tableColumn id="13" name="TOTAL" dataDxfId="281" dataCellStyle="Normal_31,32">
      <calculatedColumnFormula>SUM(B6:L6)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AS POR DEPARTAMENTOS MINISTERIALES DEL CAPÍTULO 4 &quot;TRANSFERENCIAS CORRIENTES&quot;"/>
    </ext>
  </extLst>
</table>
</file>

<file path=xl/tables/table43.xml><?xml version="1.0" encoding="utf-8"?>
<table xmlns="http://schemas.openxmlformats.org/spreadsheetml/2006/main" id="43" name="S1_Cuadro16.2" displayName="S1_Cuadro16.2" ref="A5:K21" totalsRowShown="0" dataDxfId="279" headerRowBorderDxfId="280" tableBorderDxfId="278" dataCellStyle="Normal_31,32">
  <autoFilter ref="A5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 _x000a_AUTÓNOMA" dataDxfId="277" dataCellStyle="Normal_31,32"/>
    <tableColumn id="11" name="Justicia" dataDxfId="276" dataCellStyle="Normal_31,32"/>
    <tableColumn id="2" name="Interior" dataDxfId="275" dataCellStyle="Normal_31,32"/>
    <tableColumn id="3" name="Fomento" dataDxfId="274" dataCellStyle="Normal_31,32"/>
    <tableColumn id="4" name="Educación Cultura y Deporte" dataDxfId="273" dataCellStyle="Normal_31,32"/>
    <tableColumn id="5" name=" Energía, Turismo y Agenda Digital" dataDxfId="272" dataCellStyle="Normal_31,32"/>
    <tableColumn id="6" name="Agricultura y Pesca, Alimentación y Medio Ambiente" dataDxfId="271" dataCellStyle="Normal_31,32"/>
    <tableColumn id="7" name="Presidencia y para las Admones. Territoriales" dataDxfId="270" dataCellStyle="Normal_31,32"/>
    <tableColumn id="8" name="Economía, Industria y Compet." dataDxfId="269" dataCellStyle="Normal_31,32"/>
    <tableColumn id="9" name="Entes Territoriales" dataDxfId="268" dataCellStyle="Normal_31,32"/>
    <tableColumn id="10" name="TOTAL" dataDxfId="267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CLASIFICADAS POR DEPARTAMENTOS MINISTERIALES DEL CAPÍTULO 7 &quot;TRANSFERENCIAS DE CAPITAL&quot;"/>
    </ext>
  </extLst>
</table>
</file>

<file path=xl/tables/table44.xml><?xml version="1.0" encoding="utf-8"?>
<table xmlns="http://schemas.openxmlformats.org/spreadsheetml/2006/main" id="44" name="S1_Cuadro16.2.1" displayName="S1_Cuadro16.2.1" ref="A5:D21" totalsRowShown="0" headerRowDxfId="266" dataDxfId="264" headerRowBorderDxfId="265" tableBorderDxfId="263" headerRowCellStyle="Normal_31,32" dataCellStyle="Normal_31,32">
  <autoFilter ref="A5:D21">
    <filterColumn colId="0" hiddenButton="1"/>
    <filterColumn colId="1" hiddenButton="1"/>
    <filterColumn colId="2" hiddenButton="1"/>
    <filterColumn colId="3" hiddenButton="1"/>
  </autoFilter>
  <tableColumns count="4">
    <tableColumn id="1" name="COMUNIDAD  _x000a_AUTÓNOMA" dataDxfId="262" dataCellStyle="Normal_31,32"/>
    <tableColumn id="2" name="Fomento" dataDxfId="261" dataCellStyle="Normal_31,32"/>
    <tableColumn id="3" name="Agricultura y  Pesca, Alimentación y Medio Ambiente" dataDxfId="260" dataCellStyle="Normal_31,32"/>
    <tableColumn id="5" name="TOTAL" dataDxfId="259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CLASIFICADAS POR DEPARTAMENTOS MINISTERIALES DEL CAPÍTULO 7 &quot;TRANSFERENCIAS DE CAPITAL&quot;"/>
    </ext>
  </extLst>
</table>
</file>

<file path=xl/tables/table45.xml><?xml version="1.0" encoding="utf-8"?>
<table xmlns="http://schemas.openxmlformats.org/spreadsheetml/2006/main" id="45" name="S1_Cuadro16.2.2" displayName="S1_Cuadro16.2.2" ref="A5:K21" totalsRowShown="0" dataDxfId="257" headerRowBorderDxfId="258" tableBorderDxfId="256" dataCellStyle="Normal_31,32">
  <autoFilter ref="A5:K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COMUNIDAD  _x000a_AUTÓNOMA" dataDxfId="255" dataCellStyle="Normal_31,32"/>
    <tableColumn id="11" name="Justicia" dataDxfId="254" dataCellStyle="Normal_31,32"/>
    <tableColumn id="2" name="Interior" dataDxfId="253" dataCellStyle="Normal_31,32"/>
    <tableColumn id="3" name="Fomento" dataDxfId="252" dataCellStyle="Normal_31,32"/>
    <tableColumn id="4" name="Educación Cultura y Deporte" dataDxfId="251" dataCellStyle="Normal_31,32"/>
    <tableColumn id="5" name=" Energía, Turismo y Agenda Digital" dataDxfId="250" dataCellStyle="Normal_31,32"/>
    <tableColumn id="6" name="Agricultura y  Pesca, Alimentación y Medio Ambiente" dataDxfId="249" dataCellStyle="Normal_31,32"/>
    <tableColumn id="7" name="Presidencia y para las Admones. Territoriales" dataDxfId="248" dataCellStyle="Normal_31,32"/>
    <tableColumn id="8" name="Economía, Industria y Compet." dataDxfId="247" dataCellStyle="Normal_31,32"/>
    <tableColumn id="9" name="Entes Territoriales" dataDxfId="246" dataCellStyle="Normal_31,32"/>
    <tableColumn id="10" name="TOTAL" dataDxfId="245" dataCellStyle="Normal_31,32">
      <calculatedColumnFormula>SUM(B6:J6)</calculatedColumnFormula>
    </tableColumn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 Y OTRAS TRANSFERENCIAS CLASIFICADAS POR DEPARTAMENTOS MINISTERIALES DEL CAPÍTULO 7 &quot;TRANSFERENCIAS DE CAPITAL"/>
    </ext>
  </extLst>
</table>
</file>

<file path=xl/tables/table46.xml><?xml version="1.0" encoding="utf-8"?>
<table xmlns="http://schemas.openxmlformats.org/spreadsheetml/2006/main" id="46" name="S1_Cuadro17.1" displayName="S1_Cuadro17.1" ref="A4:G20" totalsRowShown="0" headerRowDxfId="244" dataDxfId="242" headerRowBorderDxfId="243" tableBorderDxfId="241" headerRowCellStyle="Normal_50,52" dataCellStyle="Normal_31,32">
  <autoFilter ref="A4:G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OMUNIDAD  _x000a_AUTÓNOMA" dataDxfId="240" dataCellStyle="Normal_31,32"/>
    <tableColumn id="2" name="ÁREA DE GASTO 1" dataDxfId="239" dataCellStyle="Normal_31,32"/>
    <tableColumn id="3" name="ÁREA DE GASTO 2" dataDxfId="238" dataCellStyle="Normal_31,32"/>
    <tableColumn id="4" name="ÁREA DE GASTO 3" dataDxfId="237" dataCellStyle="Normal_31,32"/>
    <tableColumn id="5" name="ÁREA DE GASTO 4" dataDxfId="236" dataCellStyle="Normal_31,32"/>
    <tableColumn id="6" name="ÁREA DE GASTO 9" dataDxfId="235" dataCellStyle="Normal_31,32"/>
    <tableColumn id="7" name="TOTAL" dataDxfId="234" dataCellStyle="Normal_31,3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 Y OTRAS TRANSFERENCIAS (CAPÍTULOS 4 Y 7 CLASIFICADAS POR ÁREA DE GASTO"/>
    </ext>
  </extLst>
</table>
</file>

<file path=xl/tables/table47.xml><?xml version="1.0" encoding="utf-8"?>
<table xmlns="http://schemas.openxmlformats.org/spreadsheetml/2006/main" id="47" name="S1_Cuadro17.2" displayName="S1_Cuadro17.2" ref="A4:AR20" totalsRowShown="0" headerRowDxfId="233" dataDxfId="231" headerRowBorderDxfId="232" tableBorderDxfId="230" headerRowCellStyle="Normal 3 2 2" dataCellStyle="Normal 3 2 2">
  <autoFilter ref="A4:AR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name="COMUNIDAD_x000a_AUTÓNOMA" dataDxfId="229" dataCellStyle="Normal_31,32"/>
    <tableColumn id="2" name="Programa 112A" dataDxfId="119" dataCellStyle="Normal_31,32"/>
    <tableColumn id="3" name="Programa 221M" dataDxfId="118" dataCellStyle="Normal 3 2 2"/>
    <tableColumn id="4" name="Programa 231A" dataDxfId="117" dataCellStyle="Normal 3 2 2"/>
    <tableColumn id="5" name="Programa 231F" dataDxfId="116" dataCellStyle="Normal 3 2 2"/>
    <tableColumn id="6" name="Programa 231I" dataDxfId="115" dataCellStyle="Normal 3 2 2"/>
    <tableColumn id="7" name="Programa 232A" dataDxfId="114" dataCellStyle="Normal 3 2 2"/>
    <tableColumn id="8" name="Programa 232C" dataDxfId="113" dataCellStyle="Normal 3 2 2"/>
    <tableColumn id="9" name="Total Política 23" dataDxfId="112" dataCellStyle="Normal 3 2 2"/>
    <tableColumn id="10" name="Programa 241A" dataDxfId="111" dataCellStyle="Normal_31,32"/>
    <tableColumn id="11" name="Programa 261N" dataDxfId="110" dataCellStyle="Normal 3 2 2"/>
    <tableColumn id="12" name="Programa 261O" dataDxfId="109" dataCellStyle="Normal 3 2 2"/>
    <tableColumn id="13" name="Total Política 26" dataDxfId="108" dataCellStyle="Normal 3 2 2"/>
    <tableColumn id="14" name="Programa 313A" dataDxfId="107" dataCellStyle="Normal 3 2 2"/>
    <tableColumn id="15" name="Programa 313B" dataDxfId="106" dataCellStyle="Normal 3 2 2"/>
    <tableColumn id="16" name="Total Política 31" dataDxfId="105" dataCellStyle="Normal 3 2 2"/>
    <tableColumn id="17" name="Programa 322B" dataDxfId="104" dataCellStyle="Normal 3 2 2"/>
    <tableColumn id="18" name="Programa 322L" dataDxfId="103" dataCellStyle="Normal 3 2 2"/>
    <tableColumn id="19" name="Programa 323M" dataDxfId="102" dataCellStyle="Normal 3 2 2"/>
    <tableColumn id="20" name="Otros programas 32" dataDxfId="101" dataCellStyle="Normal 3 2 2"/>
    <tableColumn id="21" name="Total Política 32" dataDxfId="100" dataCellStyle="Normal 3 2 2"/>
    <tableColumn id="22" name="Programa 412C" dataDxfId="99" dataCellStyle="Normal 3 2 2"/>
    <tableColumn id="23" name="Programa 412D" dataDxfId="98" dataCellStyle="Normal 3 2 2"/>
    <tableColumn id="24" name="Programa 414B" dataDxfId="97" dataCellStyle="Normal 3 2 2"/>
    <tableColumn id="25" name="Otros programas 41" dataDxfId="96" dataCellStyle="Normal 3 2 2"/>
    <tableColumn id="26" name="Total Política 41" dataDxfId="95" dataCellStyle="Normal 3 2 2"/>
    <tableColumn id="27" name="Programa 441M" dataDxfId="94" dataCellStyle="Normal 3 2 2"/>
    <tableColumn id="28" name="Programa 452A" dataDxfId="93" dataCellStyle="Normal 3 2 2"/>
    <tableColumn id="29" name="Programa 453A" dataDxfId="92" dataCellStyle="Normal 3 2 2"/>
    <tableColumn id="30" name="Programa 453B" dataDxfId="91" dataCellStyle="Normal 3 2 2"/>
    <tableColumn id="31" name="Programa 456D" dataDxfId="90" dataCellStyle="Normal 3 2 2"/>
    <tableColumn id="32" name="Programa 456M" dataDxfId="89" dataCellStyle="Normal 3 2 2"/>
    <tableColumn id="33" name="Otros programas 45" dataDxfId="88" dataCellStyle="Normal 3 2 2"/>
    <tableColumn id="34" name="Total Política 45" dataDxfId="87" dataCellStyle="Normal 3 2 2"/>
    <tableColumn id="35" name="Programa 463B" dataDxfId="86" dataCellStyle="Normal 3 2 2"/>
    <tableColumn id="36" name="Programa 465A" dataDxfId="85" dataCellStyle="Normal 3 2 2"/>
    <tableColumn id="37" name="Otros programas 46" dataDxfId="84" dataCellStyle="Normal 3 2 2"/>
    <tableColumn id="38" name="Total Política 46" dataDxfId="83" dataCellStyle="Normal 3 2 2"/>
    <tableColumn id="39" name="Programa 921O" dataDxfId="82" dataCellStyle="Normal 3 2 2"/>
    <tableColumn id="40" name="Programa 941O" dataDxfId="81" dataCellStyle="Normal 3 2 2"/>
    <tableColumn id="41" name="Programa 942A" dataDxfId="80" dataCellStyle="Normal 3 2 2"/>
    <tableColumn id="42" name="Total Política 94" dataDxfId="79" dataCellStyle="Normal 3 2 2"/>
    <tableColumn id="43" name="RESTO DE_x000a_POLÍTICAS " dataDxfId="78" dataCellStyle="Normal 3 2 2"/>
    <tableColumn id="44" name="TOTAL" dataDxfId="77" dataCellStyle="Normal 3 2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, CONVENIOS Y CONTRATOS-PROGRAMA (CAPÍTULOS 4 Y 7) CLASIFICADOS POR POLÍTICAS Y PROGRAMAS"/>
    </ext>
  </extLst>
</table>
</file>

<file path=xl/tables/table48.xml><?xml version="1.0" encoding="utf-8"?>
<table xmlns="http://schemas.openxmlformats.org/spreadsheetml/2006/main" id="48" name="S1_Cuadro17.2.1" displayName="S1_Cuadro17.2.1" ref="A4:U20" totalsRowShown="0" headerRowDxfId="228" dataDxfId="226" headerRowBorderDxfId="227" tableBorderDxfId="225" headerRowCellStyle="Normal_S G prog y dptos  2006 2" dataCellStyle="Normal 4 3">
  <autoFilter ref="A4:U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COMUNIDAD AUTÓNOMA" dataDxfId="224" dataCellStyle="Normal_31,32"/>
    <tableColumn id="2" name="Programa 231A" dataDxfId="75" dataCellStyle="Normal 4 3"/>
    <tableColumn id="3" name="Programa 231F" dataDxfId="74" dataCellStyle="Normal 4 3"/>
    <tableColumn id="4" name="Programa 231I" dataDxfId="73" dataCellStyle="Normal 4 3"/>
    <tableColumn id="5" name="Programa 232C" dataDxfId="72" dataCellStyle="Normal 4 3"/>
    <tableColumn id="6" name="Total Política 23" dataDxfId="71" dataCellStyle="Normal_S G prog y dptos  2006 2"/>
    <tableColumn id="8" name="Programa 241A" dataDxfId="70" dataCellStyle="Normal 4 3"/>
    <tableColumn id="12" name="Programa 261N" dataDxfId="69" dataCellStyle="Normal_S G prog y dptos  2006 2"/>
    <tableColumn id="13" name="Programa 313A" dataDxfId="68" dataCellStyle="Normal 4 3"/>
    <tableColumn id="14" name="Programa 313B" dataDxfId="67" dataCellStyle="Normal 4 3"/>
    <tableColumn id="15" name="Total Política 31" dataDxfId="66" dataCellStyle="Normal_S G prog y dptos  2006 2"/>
    <tableColumn id="18" name="Programa 412C" dataDxfId="65" dataCellStyle="Normal 4 3"/>
    <tableColumn id="19" name="Programa 412D" dataDxfId="64" dataCellStyle="Normal 4 3"/>
    <tableColumn id="20" name="Programa 414B" dataDxfId="63" dataCellStyle="Normal 4 3"/>
    <tableColumn id="21" name="Otros programas 41" dataDxfId="62" dataCellStyle="Normal 4 3"/>
    <tableColumn id="22" name="Total Política 41" dataDxfId="61" dataCellStyle="Normal 4 3"/>
    <tableColumn id="25" name="Programa 456D" dataDxfId="60" dataCellStyle="Normal 4 3"/>
    <tableColumn id="26" name="Programa 456M" dataDxfId="59" dataCellStyle="Normal 4 3"/>
    <tableColumn id="27" name="Otros programas 45" dataDxfId="58" dataCellStyle="Normal 4 3"/>
    <tableColumn id="28" name="Total Política 45" dataDxfId="57" dataCellStyle="Normal 4 3"/>
    <tableColumn id="31" name="TOTAL" dataDxfId="76" dataCellStyle="Normal 4 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SUBVENCIONES GESTIONADAS  (CAPÍTULOS 4 Y 7) CLASIFICADAS POR POLÍTICAS Y PROGRAMAS"/>
    </ext>
  </extLst>
</table>
</file>

<file path=xl/tables/table49.xml><?xml version="1.0" encoding="utf-8"?>
<table xmlns="http://schemas.openxmlformats.org/spreadsheetml/2006/main" id="49" name="S1_Cuadro17.2.2" displayName="S1_Cuadro17.2.2" ref="A4:AH20" totalsRowShown="0" headerRowDxfId="223" dataDxfId="221" headerRowBorderDxfId="222" tableBorderDxfId="220" headerRowCellStyle="Normal_Conv prog y dptos 2006  2" dataCellStyle="Normal_Conv prog y dptos 2006  2">
  <autoFilter ref="A4:AH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COMUNIDAD_x000a_AUTÓNOMA" dataDxfId="219" dataCellStyle="Normal_31,32"/>
    <tableColumn id="2" name="Programa 112A" dataDxfId="56" dataCellStyle="Millares 2 2"/>
    <tableColumn id="3" name="Programa 221M" dataDxfId="55" dataCellStyle="Millares 2 2"/>
    <tableColumn id="4" name="Programa 231A" dataDxfId="54" dataCellStyle="Normal_31,32"/>
    <tableColumn id="5" name="Programa 231F" dataDxfId="53" dataCellStyle="Normal_31,32"/>
    <tableColumn id="6" name="Programa 232A" dataDxfId="52" dataCellStyle="Normal_31,32"/>
    <tableColumn id="7" name="Programa 232C" dataDxfId="51" dataCellStyle="Normal_31,32"/>
    <tableColumn id="8" name="Total Política 23" dataDxfId="50" dataCellStyle="Normal_Conv prog y dptos 2006  2"/>
    <tableColumn id="9" name="Programa 241A" dataDxfId="49" dataCellStyle="Normal_Conv prog y dptos 2006  2"/>
    <tableColumn id="10" name="Programa 261N" dataDxfId="48" dataCellStyle="Normal_Conv prog y dptos 2006  2"/>
    <tableColumn id="11" name="Programa 261O" dataDxfId="47" dataCellStyle="Normal_Conv prog y dptos 2006  2"/>
    <tableColumn id="12" name="Total Política 26" dataDxfId="46" dataCellStyle="Normal_Conv prog y dptos 2006  2"/>
    <tableColumn id="13" name="Programa 313B" dataDxfId="45" dataCellStyle="Normal_Conv prog y dptos 2006  2"/>
    <tableColumn id="14" name="Programa 322B" dataDxfId="44" dataCellStyle="Normal_Conv prog y dptos 2006  2"/>
    <tableColumn id="15" name="Programa 322L" dataDxfId="43" dataCellStyle="Normal_Conv prog y dptos 2006  2"/>
    <tableColumn id="16" name="Programa 323M" dataDxfId="42" dataCellStyle="Normal_Conv prog y dptos 2006  2"/>
    <tableColumn id="17" name="Otros programas 32" dataDxfId="41" dataCellStyle="Normal_Conv prog y dptos 2006  2"/>
    <tableColumn id="18" name="Total Política 32" dataDxfId="40" dataCellStyle="Normal_Conv prog y dptos 2006  2"/>
    <tableColumn id="19" name="Programa 441M" dataDxfId="39" dataCellStyle="Normal_27"/>
    <tableColumn id="20" name="Programa 452A" dataDxfId="38" dataCellStyle="Normal_27"/>
    <tableColumn id="21" name="Programa 453A" dataDxfId="37" dataCellStyle="Normal_Conv prog y dptos 2006  2"/>
    <tableColumn id="22" name="Programa 453B" dataDxfId="36" dataCellStyle="Normal_Conv prog y dptos 2006  2"/>
    <tableColumn id="23" name="Otros programas 45" dataDxfId="35" dataCellStyle="Normal_Conv prog y dptos 2006  2"/>
    <tableColumn id="24" name="Total Política 45" dataDxfId="34" dataCellStyle="Normal_Conv prog y dptos 2006  2"/>
    <tableColumn id="25" name="Programa 463B" dataDxfId="33" dataCellStyle="Normal_Conv prog y dptos 2006  2"/>
    <tableColumn id="26" name="Programa 465A" dataDxfId="32" dataCellStyle="Normal_Conv prog y dptos 2006  2"/>
    <tableColumn id="27" name="Otros programas 46" dataDxfId="31" dataCellStyle="Normal_Conv prog y dptos 2006  2"/>
    <tableColumn id="28" name="Total Política 46" dataDxfId="30" dataCellStyle="Normal_Conv prog y dptos 2006  2"/>
    <tableColumn id="29" name="Programa 921O" dataDxfId="29" dataCellStyle="Normal_Conv prog y dptos 2006  2"/>
    <tableColumn id="30" name="Programa 941O" dataDxfId="28" dataCellStyle="Normal_Conv prog y dptos 2006  2"/>
    <tableColumn id="31" name="Programa 942A" dataDxfId="27" dataCellStyle="Normal_Conv prog y dptos 2006  2"/>
    <tableColumn id="32" name="Total Política 94" dataDxfId="26" dataCellStyle="Normal_Conv prog y dptos 2006  2"/>
    <tableColumn id="33" name="RESTO DE_x000a_POLÍTICAS " dataDxfId="25" dataCellStyle="Normal_Conv prog y dptos 2006  2"/>
    <tableColumn id="34" name="TOTAL" dataDxfId="24" dataCellStyle="Normal_Conv prog y dptos 2006 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CONVENIOS Y OTRAS TRANSFERENCIAS (CAPÍTULOS 4 Y 7) CLASIFICADOS POR POLÍTICAS Y PROGRAMAS"/>
    </ext>
  </extLst>
</table>
</file>

<file path=xl/tables/table5.xml><?xml version="1.0" encoding="utf-8"?>
<table xmlns="http://schemas.openxmlformats.org/spreadsheetml/2006/main" id="5" name="S1_Cuadro5" displayName="S1_Cuadro5" ref="A4:E20" totalsRowShown="0" headerRowBorderDxfId="567" tableBorderDxfId="566">
  <autoFilter ref="A4:E2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munidad Autónoma" dataDxfId="565"/>
    <tableColumn id="2" name="Cuota líquida _x000a_(1)" dataDxfId="564"/>
    <tableColumn id="3" name="Pagos a cuenta de no declarantes _x000a_(2)" dataDxfId="563"/>
    <tableColumn id="4" name="Resto conceptos art. 26.2.a) Ley 22/2009 _x000a_(3)" dataDxfId="562"/>
    <tableColumn id="5" name="Total _x000a_(4)= (1)+(2)+(3) " dataDxfId="133" dataCellStyle="Normal_Recaudación real Tributos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 LA TARIFA AUTONÓMICA DEL IRPF CON EJERCICIO DE LA COMPETENCIA NORMATIVA"/>
    </ext>
  </extLst>
</table>
</file>

<file path=xl/tables/table50.xml><?xml version="1.0" encoding="utf-8"?>
<table xmlns="http://schemas.openxmlformats.org/spreadsheetml/2006/main" id="50" name="S1_Cuadro18" displayName="S1_Cuadro18" ref="A4:I20" totalsRowShown="0" headerRowDxfId="218" dataDxfId="216" headerRowBorderDxfId="217" tableBorderDxfId="215" headerRowCellStyle="Normal_35" dataCellStyle="Normal_35">
  <autoFilter ref="A4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UNIDAD_x000a_AUTÓNOMA" dataDxfId="214" dataCellStyle="Normal_4"/>
    <tableColumn id="2" name="FEAGA_x000a_(1)" dataDxfId="213" dataCellStyle="Normal_35"/>
    <tableColumn id="3" name="FEADER_x000a_(2)" dataDxfId="212" dataCellStyle="Normal_35"/>
    <tableColumn id="4" name="Fondos agrarios_x000a_(3)" dataDxfId="211" dataCellStyle="Normal_35"/>
    <tableColumn id="5" name="Otros recursos agrarios y pesqueros_x000a_(4)" dataDxfId="210" dataCellStyle="Normal_35"/>
    <tableColumn id="6" name="Fondo Social Europeo_x000a_(5)" dataDxfId="209" dataCellStyle="Normal_35"/>
    <tableColumn id="7" name="FEDER _x000a_(6)" dataDxfId="208" dataCellStyle="Normal_35"/>
    <tableColumn id="8" name="Fondo de Cohesión_x000a_(7)" dataDxfId="207" dataCellStyle="Normal_35"/>
    <tableColumn id="9" name="Total_x000a_(8)= (1)+...+(7)" dataDxfId="206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AYUDAS  PROCEDENTES DEL PRESUPUESTO GENERAL DE LA UNIÓN EUROPEA"/>
    </ext>
  </extLst>
</table>
</file>

<file path=xl/tables/table51.xml><?xml version="1.0" encoding="utf-8"?>
<table xmlns="http://schemas.openxmlformats.org/spreadsheetml/2006/main" id="51" name="S1_Cuadro19.1" displayName="S1_Cuadro19.1" ref="A4:D20" totalsRowShown="0" headerRowDxfId="205" dataDxfId="203" headerRowBorderDxfId="204" tableBorderDxfId="202">
  <autoFilter ref="A4:D20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 dataDxfId="201"/>
    <tableColumn id="2" name="ENDEUDAMIENTO 2017" dataDxfId="200"/>
    <tableColumn id="3" name="ENDEUDAMIENTO 2016" dataDxfId="199"/>
    <tableColumn id="4" name="ENDEUDAMIENTO NETO (2017-2016)" dataDxfId="198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52.xml><?xml version="1.0" encoding="utf-8"?>
<table xmlns="http://schemas.openxmlformats.org/spreadsheetml/2006/main" id="52" name="S1_Cuadro19.2" displayName="S1_Cuadro19.2" ref="A4:B20" totalsRowShown="0" headerRowBorderDxfId="197" tableBorderDxfId="196">
  <autoFilter ref="A4:B20">
    <filterColumn colId="0" hiddenButton="1"/>
    <filterColumn colId="1" hiddenButton="1"/>
  </autoFilter>
  <tableColumns count="2">
    <tableColumn id="1" name="COMUNIDADES AUTÓNOMAS" dataDxfId="195" dataCellStyle="Normal 2 3"/>
    <tableColumn id="2" name="Fondo de Liquidez Autónomico" dataDxfId="194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POR MECANISMOS DE LIQUIDEZ  A 31/12/2017"/>
    </ext>
  </extLst>
</table>
</file>

<file path=xl/tables/table53.xml><?xml version="1.0" encoding="utf-8"?>
<table xmlns="http://schemas.openxmlformats.org/spreadsheetml/2006/main" id="53" name="S1_Cuadro20" displayName="S1_Cuadro20" ref="A4:D12" totalsRowShown="0" dataDxfId="192" headerRowBorderDxfId="193" tableBorderDxfId="191" dataCellStyle="Normal_35">
  <autoFilter ref="A4:D12">
    <filterColumn colId="0" hiddenButton="1"/>
    <filterColumn colId="1" hiddenButton="1"/>
    <filterColumn colId="2" hiddenButton="1"/>
    <filterColumn colId="3" hiddenButton="1"/>
  </autoFilter>
  <tableColumns count="4">
    <tableColumn id="1" name="COMUNIDAD_x000a_ AUTÓNOMA" dataDxfId="190" dataCellStyle="Normal_41,42"/>
    <tableColumn id="2" name="PARTICIPACIÓN EN TRIBUTOS: AYUNTAMIENTOS" dataDxfId="189" dataCellStyle="Normal_35"/>
    <tableColumn id="3" name="PARTICIPACIÓN EN TRIBUTOS: DIPUTACIONES" dataDxfId="188" dataCellStyle="Normal_35"/>
    <tableColumn id="5" name="TOTAL" dataDxfId="187" dataCellStyle="Normal_35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 EN CONCEPTO DE PARTICIPACIÓN DE LAS ENTIDADES LOCALES EN LOS TRIBUTOS DEL ESTADO "/>
    </ext>
  </extLst>
</table>
</file>

<file path=xl/tables/table54.xml><?xml version="1.0" encoding="utf-8"?>
<table xmlns="http://schemas.openxmlformats.org/spreadsheetml/2006/main" id="54" name="S1_Cuadro21" displayName="S1_Cuadro21" ref="A4:B13" totalsRowShown="0" tableBorderDxfId="186">
  <autoFilter ref="A4:B13">
    <filterColumn colId="0" hiddenButton="1"/>
    <filterColumn colId="1" hiddenButton="1"/>
  </autoFilter>
  <tableColumns count="2">
    <tableColumn id="1" name="CONCEPTO" dataDxfId="23" dataCellStyle="Normal_43"/>
    <tableColumn id="2" name="IMPORTE" dataDxfId="2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NDIMIENTO DEFINITIVO DE LOS TRIBUTOS ESPECÍFICOS DEL RÉGIMEN ECONÓMICO Y FISCAL DE CANARIAS"/>
    </ext>
  </extLst>
</table>
</file>

<file path=xl/tables/table55.xml><?xml version="1.0" encoding="utf-8"?>
<table xmlns="http://schemas.openxmlformats.org/spreadsheetml/2006/main" id="57" name="S1_Cuadro22" displayName="S1_Cuadro22" ref="A4:C17" totalsRowShown="0" headerRowBorderDxfId="185" tableBorderDxfId="184">
  <autoFilter ref="A4:C17">
    <filterColumn colId="0" hiddenButton="1"/>
    <filterColumn colId="1" hiddenButton="1"/>
    <filterColumn colId="2" hiddenButton="1"/>
  </autoFilter>
  <tableColumns count="3">
    <tableColumn id="1" name="Concepto" dataDxfId="183" dataCellStyle="Normal_43"/>
    <tableColumn id="2" name="Melilla" dataDxfId="182" dataCellStyle="Normal_43"/>
    <tableColumn id="3" name="Ceuta" dataDxfId="181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URSOS NO FINANCIEROS  DE CIUDADES CON ESTATUTO DE AUTONOMÍA"/>
    </ext>
  </extLst>
</table>
</file>

<file path=xl/tables/table56.xml><?xml version="1.0" encoding="utf-8"?>
<table xmlns="http://schemas.openxmlformats.org/spreadsheetml/2006/main" id="58" name="S2_Cuadro1" displayName="S2_Cuadro1" ref="A4:E31" totalsRowShown="0" headerRowDxfId="180" headerRowBorderDxfId="179" tableBorderDxfId="178">
  <autoFilter ref="A4:E3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ONCEPTOS"/>
    <tableColumn id="2" name="DIPUTACIÓN DE ÁLAVA " dataDxfId="177"/>
    <tableColumn id="3" name="DIPUTACIÓN DE GIPUZKOA" dataDxfId="176"/>
    <tableColumn id="4" name="DIPUTACIÓN DE BIZKAIA" dataDxfId="175"/>
    <tableColumn id="5" name="IMPORTE POR CONCEPTOS" dataDxfId="174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POR TRIBUTOS CONCERTADOS EN EL TERRITORIO DEL PAÍS VASCO"/>
    </ext>
  </extLst>
</table>
</file>

<file path=xl/tables/table57.xml><?xml version="1.0" encoding="utf-8"?>
<table xmlns="http://schemas.openxmlformats.org/spreadsheetml/2006/main" id="59" name="S2_Cuadro2" displayName="S2_Cuadro2" ref="A4:B8" totalsRowShown="0" headerRowBorderDxfId="173" tableBorderDxfId="172">
  <autoFilter ref="A4:B8">
    <filterColumn colId="0" hiddenButton="1"/>
    <filterColumn colId="1" hiddenButton="1"/>
  </autoFilter>
  <tableColumns count="2">
    <tableColumn id="1" name="TERRITORIOS _x000a_HISTÓRICOS" dataDxfId="171"/>
    <tableColumn id="2" name="          IMPORTE" dataDxfId="17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RANSFERENCIAS DE LOS TERRITORIOS HISTÓRICOS A LA COMUNIDAD AUTÓNOMA DEL PAÍS VASCO"/>
    </ext>
  </extLst>
</table>
</file>

<file path=xl/tables/table58.xml><?xml version="1.0" encoding="utf-8"?>
<table xmlns="http://schemas.openxmlformats.org/spreadsheetml/2006/main" id="60" name="S2_Cuadro3" displayName="S2_Cuadro3" ref="A4:B9" totalsRowShown="0" headerRowBorderDxfId="169" tableBorderDxfId="168">
  <autoFilter ref="A4:B9">
    <filterColumn colId="0" hiddenButton="1"/>
    <filterColumn colId="1" hiddenButton="1"/>
  </autoFilter>
  <tableColumns count="2">
    <tableColumn id="1" name="Tributos y otros ingresos" dataDxfId="19"/>
    <tableColumn id="2" name="Importe" dataDxfId="1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ibutos y otros ingresos"/>
    </ext>
  </extLst>
</table>
</file>

<file path=xl/tables/table59.xml><?xml version="1.0" encoding="utf-8"?>
<table xmlns="http://schemas.openxmlformats.org/spreadsheetml/2006/main" id="61" name="Sec.II.Cuadro3.2" displayName="Sec.II.Cuadro3.2" ref="A10:B18" totalsRowShown="0" headerRowBorderDxfId="167" tableBorderDxfId="166">
  <autoFilter ref="A10:B18">
    <filterColumn colId="0" hiddenButton="1"/>
    <filterColumn colId="1" hiddenButton="1"/>
  </autoFilter>
  <tableColumns count="2">
    <tableColumn id="1" name="Fondos de la UE" dataDxfId="17" dataCellStyle="Normal_43"/>
    <tableColumn id="2" name="Importe" dataDxfId="16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Fondos de la UE"/>
    </ext>
  </extLst>
</table>
</file>

<file path=xl/tables/table6.xml><?xml version="1.0" encoding="utf-8"?>
<table xmlns="http://schemas.openxmlformats.org/spreadsheetml/2006/main" id="7" name="S1_Cuadro6" displayName="S1_Cuadro6" ref="A4:C20" totalsRowShown="0" headerRowBorderDxfId="561" tableBorderDxfId="560">
  <autoFilter ref="A4:C20">
    <filterColumn colId="0" hiddenButton="1"/>
    <filterColumn colId="1" hiddenButton="1"/>
    <filterColumn colId="2" hiddenButton="1"/>
  </autoFilter>
  <tableColumns count="3">
    <tableColumn id="1" name="Comunidad_x000a_Autónoma" dataDxfId="559" dataCellStyle="Normal_4"/>
    <tableColumn id="2" name="Índices de consumo_x000a_(1)" dataDxfId="558" dataCellStyle="Normal_Opción T - 2  (95%) ganancias"/>
    <tableColumn id="3" name="Valor de la cesión de la recaudación líquida_x000a_   (2)=(A)*(1)" dataDxfId="557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VALOR AÑADIDO"/>
    </ext>
  </extLst>
</table>
</file>

<file path=xl/tables/table60.xml><?xml version="1.0" encoding="utf-8"?>
<table xmlns="http://schemas.openxmlformats.org/spreadsheetml/2006/main" id="62" name="Sec.II.Cuadro3.3" displayName="Sec.II.Cuadro3.3" ref="A19:B21" totalsRowShown="0" headerRowBorderDxfId="165" tableBorderDxfId="164">
  <autoFilter ref="A19:B21">
    <filterColumn colId="0" hiddenButton="1"/>
    <filterColumn colId="1" hiddenButton="1"/>
  </autoFilter>
  <tableColumns count="2">
    <tableColumn id="1" name="Transferencias" dataDxfId="21"/>
    <tableColumn id="2" name="Importe" dataDxfId="20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Autónoma del País Vasco - Transferencias"/>
    </ext>
  </extLst>
</table>
</file>

<file path=xl/tables/table61.xml><?xml version="1.0" encoding="utf-8"?>
<table xmlns="http://schemas.openxmlformats.org/spreadsheetml/2006/main" id="63" name="S2_Cuadro4" displayName="S2_Cuadro4" ref="A4:B32" totalsRowShown="0" headerRowBorderDxfId="163" tableBorderDxfId="162">
  <autoFilter ref="A4:B32">
    <filterColumn colId="0" hiddenButton="1"/>
    <filterColumn colId="1" hiddenButton="1"/>
  </autoFilter>
  <tableColumns count="2">
    <tableColumn id="1" name="CONCEPTOS" dataDxfId="161" dataCellStyle="Normal 2 3 2"/>
    <tableColumn id="2" name="IMPORTE POR_x000a_CONCEPTOS " dataDxfId="160" dataCellStyle="Normal 2 3 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DE LA COMUNIDAD FORAL DE NAVARRA POR TRIBUTOS CONVENIDOS"/>
    </ext>
  </extLst>
</table>
</file>

<file path=xl/tables/table62.xml><?xml version="1.0" encoding="utf-8"?>
<table xmlns="http://schemas.openxmlformats.org/spreadsheetml/2006/main" id="64" name="S2_Cuadro5" displayName="S2_Cuadro5" ref="A4:B8" totalsRowShown="0" headerRowDxfId="159" dataDxfId="157" headerRowBorderDxfId="158" tableBorderDxfId="156">
  <autoFilter ref="A4:B8">
    <filterColumn colId="0" hiddenButton="1"/>
    <filterColumn colId="1" hiddenButton="1"/>
  </autoFilter>
  <tableColumns count="2">
    <tableColumn id="1" name="Tributos y otros ingresos" dataDxfId="155"/>
    <tableColumn id="2" name="Importe" dataDxfId="154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Financiación complementaria de la Comunidad Foral de Navarra - Tributos y otros ingresos"/>
    </ext>
  </extLst>
</table>
</file>

<file path=xl/tables/table63.xml><?xml version="1.0" encoding="utf-8"?>
<table xmlns="http://schemas.openxmlformats.org/spreadsheetml/2006/main" id="65" name="Sec.II.Cuadro3.266" displayName="Sec.II.Cuadro3.266" ref="A9:B16" totalsRowShown="0" headerRowDxfId="153" dataDxfId="151" headerRowBorderDxfId="152" tableBorderDxfId="150">
  <autoFilter ref="A9:B16">
    <filterColumn colId="0" hiddenButton="1"/>
    <filterColumn colId="1" hiddenButton="1"/>
  </autoFilter>
  <tableColumns count="2">
    <tableColumn id="1" name="Fondos de la UE" dataDxfId="149" dataCellStyle="Normal_43"/>
    <tableColumn id="2" name="Importe" dataDxfId="148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="Sec. II. Cuadro 3.2" altTextSummary="Financiación complementaria de la Comunidad Foral de Navarra - Fondos de la UE"/>
    </ext>
  </extLst>
</table>
</file>

<file path=xl/tables/table64.xml><?xml version="1.0" encoding="utf-8"?>
<table xmlns="http://schemas.openxmlformats.org/spreadsheetml/2006/main" id="66" name="Sec.II.Cuadro3.367" displayName="Sec.II.Cuadro3.367" ref="A17:B21" totalsRowShown="0" headerRowDxfId="147" dataDxfId="145" headerRowBorderDxfId="146" tableBorderDxfId="144">
  <autoFilter ref="A17:B21">
    <filterColumn colId="0" hiddenButton="1"/>
    <filterColumn colId="1" hiddenButton="1"/>
  </autoFilter>
  <tableColumns count="2">
    <tableColumn id="1" name="Transferencias" dataDxfId="143"/>
    <tableColumn id="2" name="Importe" dataDxfId="142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="Sec. II. Cuadro 3.3" altTextSummary="Financiación complementaria de la Comunidad Foral de Navarra - Transferencias"/>
    </ext>
  </extLst>
</table>
</file>

<file path=xl/tables/table65.xml><?xml version="1.0" encoding="utf-8"?>
<table xmlns="http://schemas.openxmlformats.org/spreadsheetml/2006/main" id="67" name="S2_Cuadro6" displayName="S2_Cuadro6" ref="A4:C11" totalsRowShown="0" headerRowBorderDxfId="141" tableBorderDxfId="140">
  <autoFilter ref="A4:C11">
    <filterColumn colId="0" hiddenButton="1"/>
    <filterColumn colId="1" hiddenButton="1"/>
    <filterColumn colId="2" hiddenButton="1"/>
  </autoFilter>
  <tableColumns count="3">
    <tableColumn id="1" name="CONCEPTO" dataDxfId="139" dataCellStyle="Normal_43"/>
    <tableColumn id="2" name="PAÍS VASCO" dataDxfId="138"/>
    <tableColumn id="3" name="NAVARRA" dataDxfId="137" dataCellStyle="Normal_43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TOTAL RECURSOS NO FINANCIEROS DISPONIBLES"/>
    </ext>
  </extLst>
</table>
</file>

<file path=xl/tables/table66.xml><?xml version="1.0" encoding="utf-8"?>
<table xmlns="http://schemas.openxmlformats.org/spreadsheetml/2006/main" id="68" name="S2_Cuadro7" displayName="S2_Cuadro7" ref="A4:D7" totalsRowShown="0" headerRowDxfId="15" headerRowBorderDxfId="136" tableBorderDxfId="135" headerRowCellStyle="Normal 2 3 2">
  <autoFilter ref="A4:D7">
    <filterColumn colId="0" hiddenButton="1"/>
    <filterColumn colId="1" hiddenButton="1"/>
    <filterColumn colId="2" hiddenButton="1"/>
    <filterColumn colId="3" hiddenButton="1"/>
  </autoFilter>
  <tableColumns count="4">
    <tableColumn id="1" name="COMUNIDADES AUTÓNOMAS"/>
    <tableColumn id="2" name="ENDEUDAMIENTO 2017"/>
    <tableColumn id="3" name="ENDEUDAMIENTO 2016"/>
    <tableColumn id="4" name="ENDEUDAMIENTO NETO (2017-2016)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ENDEUDAMIENTO NETO"/>
    </ext>
  </extLst>
</table>
</file>

<file path=xl/tables/table7.xml><?xml version="1.0" encoding="utf-8"?>
<table xmlns="http://schemas.openxmlformats.org/spreadsheetml/2006/main" id="8" name="S1_Cuadro7.1" displayName="S1_Cuadro7.1" ref="A5:C21" totalsRowShown="0" headerRowDxfId="556" headerRowBorderDxfId="555" tableBorderDxfId="55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53" dataCellStyle="Normal_4"/>
    <tableColumn id="2" name="Índices de consumo_x000a_(1)" dataDxfId="552" dataCellStyle="Normal_Opción T - 2  (95%) ganancias"/>
    <tableColumn id="3" name="Valor de la cesión de la recaudación líquida_x000a_(2)=(A)*(1)" dataDxfId="55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EL ALCOHOL Y BEBIDAS DERIVADAS"/>
    </ext>
  </extLst>
</table>
</file>

<file path=xl/tables/table8.xml><?xml version="1.0" encoding="utf-8"?>
<table xmlns="http://schemas.openxmlformats.org/spreadsheetml/2006/main" id="9" name="S1_Cuadro7.2" displayName="S1_Cuadro7.2" ref="A5:C21" totalsRowShown="0" headerRowDxfId="550" tableBorderDxfId="549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8" dataCellStyle="Normal_4"/>
    <tableColumn id="2" name="Índices de consumo_x000a_(1)" dataDxfId="547" dataCellStyle="Normal_Opción T - 2  (95%) ganancias"/>
    <tableColumn id="3" name="Valor de la cesión de la recaudación líquida_x000a_(2)=(A)*(1)" dataDxfId="546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PRODUCTOS INTERMEDIOS"/>
    </ext>
  </extLst>
</table>
</file>

<file path=xl/tables/table9.xml><?xml version="1.0" encoding="utf-8"?>
<table xmlns="http://schemas.openxmlformats.org/spreadsheetml/2006/main" id="10" name="S1_Cuadro7.3" displayName="S1_Cuadro7.3" ref="A5:C21" totalsRowShown="0" headerRowDxfId="545" tableBorderDxfId="544">
  <autoFilter ref="A5:C21">
    <filterColumn colId="0" hiddenButton="1"/>
    <filterColumn colId="1" hiddenButton="1"/>
    <filterColumn colId="2" hiddenButton="1"/>
  </autoFilter>
  <tableColumns count="3">
    <tableColumn id="1" name="Comunidad_x000a_Autónoma" dataDxfId="543" dataCellStyle="Normal_4"/>
    <tableColumn id="2" name="Índices de consumo_x000a_(1)" dataDxfId="542" dataCellStyle="Normal_Opción T - 2  (95%) ganancias"/>
    <tableColumn id="3" name="Valor de la cesión de la recaudación líquida_x000a_(2)=(A)*(1)" dataDxfId="541"/>
  </tableColumns>
  <tableStyleInfo name="Estilo de tabla 1" showFirstColumn="0" showLastColumn="0" showRowStripes="1" showColumnStripes="0"/>
  <extLst>
    <ext xmlns:x14="http://schemas.microsoft.com/office/spreadsheetml/2009/9/main" uri="{504A1905-F514-4f6f-8877-14C23A59335A}">
      <x14:table altTextSummary="RECAUDACIÓN CEDIDA DEL IMPUESTO SOBRE LA CERVEZA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1" Type="http://schemas.openxmlformats.org/officeDocument/2006/relationships/printerSettings" Target="../printerSettings/printerSettings21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44.bin"/><Relationship Id="rId4" Type="http://schemas.openxmlformats.org/officeDocument/2006/relationships/table" Target="../tables/table6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46.bin"/><Relationship Id="rId4" Type="http://schemas.openxmlformats.org/officeDocument/2006/relationships/table" Target="../tables/table64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22"/>
  <sheetViews>
    <sheetView showGridLines="0" tabSelected="1" zoomScaleNormal="100" workbookViewId="0"/>
  </sheetViews>
  <sheetFormatPr baseColWidth="10" defaultRowHeight="12.75"/>
  <cols>
    <col min="1" max="1" width="21.85546875" style="167" customWidth="1"/>
    <col min="2" max="2" width="19.5703125" style="167" customWidth="1"/>
    <col min="3" max="3" width="22.42578125" style="167" customWidth="1"/>
    <col min="4" max="4" width="21.85546875" style="167" customWidth="1"/>
    <col min="5" max="5" width="18.85546875" style="167" customWidth="1"/>
    <col min="6" max="6" width="20.7109375" style="167" customWidth="1"/>
    <col min="7" max="7" width="17.7109375" style="167" customWidth="1"/>
    <col min="8" max="8" width="18.28515625" style="167" customWidth="1"/>
    <col min="9" max="9" width="17.85546875" style="167" customWidth="1"/>
    <col min="10" max="10" width="17.5703125" style="167" customWidth="1"/>
    <col min="11" max="11" width="14.42578125" style="167" customWidth="1"/>
    <col min="12" max="12" width="12.42578125" style="167" customWidth="1"/>
    <col min="13" max="13" width="13.5703125" style="167" bestFit="1" customWidth="1"/>
    <col min="14" max="36" width="11.42578125" style="167"/>
    <col min="37" max="37" width="13.5703125" style="167" customWidth="1"/>
    <col min="38" max="255" width="11.42578125" style="167"/>
    <col min="256" max="256" width="20.140625" style="167" customWidth="1"/>
    <col min="257" max="257" width="12.140625" style="167" customWidth="1"/>
    <col min="258" max="258" width="11.85546875" style="167" customWidth="1"/>
    <col min="259" max="259" width="13.28515625" style="167" customWidth="1"/>
    <col min="260" max="260" width="2.140625" style="167" customWidth="1"/>
    <col min="261" max="261" width="11.42578125" style="167" customWidth="1"/>
    <col min="262" max="262" width="14.5703125" style="167" customWidth="1"/>
    <col min="263" max="263" width="12.5703125" style="167" customWidth="1"/>
    <col min="264" max="264" width="12.42578125" style="167" customWidth="1"/>
    <col min="265" max="265" width="12.5703125" style="167" customWidth="1"/>
    <col min="266" max="266" width="13.5703125" style="167" customWidth="1"/>
    <col min="267" max="268" width="12.42578125" style="167" customWidth="1"/>
    <col min="269" max="269" width="13.5703125" style="167" bestFit="1" customWidth="1"/>
    <col min="270" max="292" width="11.42578125" style="167"/>
    <col min="293" max="293" width="13.5703125" style="167" customWidth="1"/>
    <col min="294" max="511" width="11.42578125" style="167"/>
    <col min="512" max="512" width="20.140625" style="167" customWidth="1"/>
    <col min="513" max="513" width="12.140625" style="167" customWidth="1"/>
    <col min="514" max="514" width="11.85546875" style="167" customWidth="1"/>
    <col min="515" max="515" width="13.28515625" style="167" customWidth="1"/>
    <col min="516" max="516" width="2.140625" style="167" customWidth="1"/>
    <col min="517" max="517" width="11.42578125" style="167" customWidth="1"/>
    <col min="518" max="518" width="14.5703125" style="167" customWidth="1"/>
    <col min="519" max="519" width="12.5703125" style="167" customWidth="1"/>
    <col min="520" max="520" width="12.42578125" style="167" customWidth="1"/>
    <col min="521" max="521" width="12.5703125" style="167" customWidth="1"/>
    <col min="522" max="522" width="13.5703125" style="167" customWidth="1"/>
    <col min="523" max="524" width="12.42578125" style="167" customWidth="1"/>
    <col min="525" max="525" width="13.5703125" style="167" bestFit="1" customWidth="1"/>
    <col min="526" max="548" width="11.42578125" style="167"/>
    <col min="549" max="549" width="13.5703125" style="167" customWidth="1"/>
    <col min="550" max="767" width="11.42578125" style="167"/>
    <col min="768" max="768" width="20.140625" style="167" customWidth="1"/>
    <col min="769" max="769" width="12.140625" style="167" customWidth="1"/>
    <col min="770" max="770" width="11.85546875" style="167" customWidth="1"/>
    <col min="771" max="771" width="13.28515625" style="167" customWidth="1"/>
    <col min="772" max="772" width="2.140625" style="167" customWidth="1"/>
    <col min="773" max="773" width="11.42578125" style="167" customWidth="1"/>
    <col min="774" max="774" width="14.5703125" style="167" customWidth="1"/>
    <col min="775" max="775" width="12.5703125" style="167" customWidth="1"/>
    <col min="776" max="776" width="12.42578125" style="167" customWidth="1"/>
    <col min="777" max="777" width="12.5703125" style="167" customWidth="1"/>
    <col min="778" max="778" width="13.5703125" style="167" customWidth="1"/>
    <col min="779" max="780" width="12.42578125" style="167" customWidth="1"/>
    <col min="781" max="781" width="13.5703125" style="167" bestFit="1" customWidth="1"/>
    <col min="782" max="804" width="11.42578125" style="167"/>
    <col min="805" max="805" width="13.5703125" style="167" customWidth="1"/>
    <col min="806" max="1023" width="11.42578125" style="167"/>
    <col min="1024" max="1024" width="20.140625" style="167" customWidth="1"/>
    <col min="1025" max="1025" width="12.140625" style="167" customWidth="1"/>
    <col min="1026" max="1026" width="11.85546875" style="167" customWidth="1"/>
    <col min="1027" max="1027" width="13.28515625" style="167" customWidth="1"/>
    <col min="1028" max="1028" width="2.140625" style="167" customWidth="1"/>
    <col min="1029" max="1029" width="11.42578125" style="167" customWidth="1"/>
    <col min="1030" max="1030" width="14.5703125" style="167" customWidth="1"/>
    <col min="1031" max="1031" width="12.5703125" style="167" customWidth="1"/>
    <col min="1032" max="1032" width="12.42578125" style="167" customWidth="1"/>
    <col min="1033" max="1033" width="12.5703125" style="167" customWidth="1"/>
    <col min="1034" max="1034" width="13.5703125" style="167" customWidth="1"/>
    <col min="1035" max="1036" width="12.42578125" style="167" customWidth="1"/>
    <col min="1037" max="1037" width="13.5703125" style="167" bestFit="1" customWidth="1"/>
    <col min="1038" max="1060" width="11.42578125" style="167"/>
    <col min="1061" max="1061" width="13.5703125" style="167" customWidth="1"/>
    <col min="1062" max="1279" width="11.42578125" style="167"/>
    <col min="1280" max="1280" width="20.140625" style="167" customWidth="1"/>
    <col min="1281" max="1281" width="12.140625" style="167" customWidth="1"/>
    <col min="1282" max="1282" width="11.85546875" style="167" customWidth="1"/>
    <col min="1283" max="1283" width="13.28515625" style="167" customWidth="1"/>
    <col min="1284" max="1284" width="2.140625" style="167" customWidth="1"/>
    <col min="1285" max="1285" width="11.42578125" style="167" customWidth="1"/>
    <col min="1286" max="1286" width="14.5703125" style="167" customWidth="1"/>
    <col min="1287" max="1287" width="12.5703125" style="167" customWidth="1"/>
    <col min="1288" max="1288" width="12.42578125" style="167" customWidth="1"/>
    <col min="1289" max="1289" width="12.5703125" style="167" customWidth="1"/>
    <col min="1290" max="1290" width="13.5703125" style="167" customWidth="1"/>
    <col min="1291" max="1292" width="12.42578125" style="167" customWidth="1"/>
    <col min="1293" max="1293" width="13.5703125" style="167" bestFit="1" customWidth="1"/>
    <col min="1294" max="1316" width="11.42578125" style="167"/>
    <col min="1317" max="1317" width="13.5703125" style="167" customWidth="1"/>
    <col min="1318" max="1535" width="11.42578125" style="167"/>
    <col min="1536" max="1536" width="20.140625" style="167" customWidth="1"/>
    <col min="1537" max="1537" width="12.140625" style="167" customWidth="1"/>
    <col min="1538" max="1538" width="11.85546875" style="167" customWidth="1"/>
    <col min="1539" max="1539" width="13.28515625" style="167" customWidth="1"/>
    <col min="1540" max="1540" width="2.140625" style="167" customWidth="1"/>
    <col min="1541" max="1541" width="11.42578125" style="167" customWidth="1"/>
    <col min="1542" max="1542" width="14.5703125" style="167" customWidth="1"/>
    <col min="1543" max="1543" width="12.5703125" style="167" customWidth="1"/>
    <col min="1544" max="1544" width="12.42578125" style="167" customWidth="1"/>
    <col min="1545" max="1545" width="12.5703125" style="167" customWidth="1"/>
    <col min="1546" max="1546" width="13.5703125" style="167" customWidth="1"/>
    <col min="1547" max="1548" width="12.42578125" style="167" customWidth="1"/>
    <col min="1549" max="1549" width="13.5703125" style="167" bestFit="1" customWidth="1"/>
    <col min="1550" max="1572" width="11.42578125" style="167"/>
    <col min="1573" max="1573" width="13.5703125" style="167" customWidth="1"/>
    <col min="1574" max="1791" width="11.42578125" style="167"/>
    <col min="1792" max="1792" width="20.140625" style="167" customWidth="1"/>
    <col min="1793" max="1793" width="12.140625" style="167" customWidth="1"/>
    <col min="1794" max="1794" width="11.85546875" style="167" customWidth="1"/>
    <col min="1795" max="1795" width="13.28515625" style="167" customWidth="1"/>
    <col min="1796" max="1796" width="2.140625" style="167" customWidth="1"/>
    <col min="1797" max="1797" width="11.42578125" style="167" customWidth="1"/>
    <col min="1798" max="1798" width="14.5703125" style="167" customWidth="1"/>
    <col min="1799" max="1799" width="12.5703125" style="167" customWidth="1"/>
    <col min="1800" max="1800" width="12.42578125" style="167" customWidth="1"/>
    <col min="1801" max="1801" width="12.5703125" style="167" customWidth="1"/>
    <col min="1802" max="1802" width="13.5703125" style="167" customWidth="1"/>
    <col min="1803" max="1804" width="12.42578125" style="167" customWidth="1"/>
    <col min="1805" max="1805" width="13.5703125" style="167" bestFit="1" customWidth="1"/>
    <col min="1806" max="1828" width="11.42578125" style="167"/>
    <col min="1829" max="1829" width="13.5703125" style="167" customWidth="1"/>
    <col min="1830" max="2047" width="11.42578125" style="167"/>
    <col min="2048" max="2048" width="20.140625" style="167" customWidth="1"/>
    <col min="2049" max="2049" width="12.140625" style="167" customWidth="1"/>
    <col min="2050" max="2050" width="11.85546875" style="167" customWidth="1"/>
    <col min="2051" max="2051" width="13.28515625" style="167" customWidth="1"/>
    <col min="2052" max="2052" width="2.140625" style="167" customWidth="1"/>
    <col min="2053" max="2053" width="11.42578125" style="167" customWidth="1"/>
    <col min="2054" max="2054" width="14.5703125" style="167" customWidth="1"/>
    <col min="2055" max="2055" width="12.5703125" style="167" customWidth="1"/>
    <col min="2056" max="2056" width="12.42578125" style="167" customWidth="1"/>
    <col min="2057" max="2057" width="12.5703125" style="167" customWidth="1"/>
    <col min="2058" max="2058" width="13.5703125" style="167" customWidth="1"/>
    <col min="2059" max="2060" width="12.42578125" style="167" customWidth="1"/>
    <col min="2061" max="2061" width="13.5703125" style="167" bestFit="1" customWidth="1"/>
    <col min="2062" max="2084" width="11.42578125" style="167"/>
    <col min="2085" max="2085" width="13.5703125" style="167" customWidth="1"/>
    <col min="2086" max="2303" width="11.42578125" style="167"/>
    <col min="2304" max="2304" width="20.140625" style="167" customWidth="1"/>
    <col min="2305" max="2305" width="12.140625" style="167" customWidth="1"/>
    <col min="2306" max="2306" width="11.85546875" style="167" customWidth="1"/>
    <col min="2307" max="2307" width="13.28515625" style="167" customWidth="1"/>
    <col min="2308" max="2308" width="2.140625" style="167" customWidth="1"/>
    <col min="2309" max="2309" width="11.42578125" style="167" customWidth="1"/>
    <col min="2310" max="2310" width="14.5703125" style="167" customWidth="1"/>
    <col min="2311" max="2311" width="12.5703125" style="167" customWidth="1"/>
    <col min="2312" max="2312" width="12.42578125" style="167" customWidth="1"/>
    <col min="2313" max="2313" width="12.5703125" style="167" customWidth="1"/>
    <col min="2314" max="2314" width="13.5703125" style="167" customWidth="1"/>
    <col min="2315" max="2316" width="12.42578125" style="167" customWidth="1"/>
    <col min="2317" max="2317" width="13.5703125" style="167" bestFit="1" customWidth="1"/>
    <col min="2318" max="2340" width="11.42578125" style="167"/>
    <col min="2341" max="2341" width="13.5703125" style="167" customWidth="1"/>
    <col min="2342" max="2559" width="11.42578125" style="167"/>
    <col min="2560" max="2560" width="20.140625" style="167" customWidth="1"/>
    <col min="2561" max="2561" width="12.140625" style="167" customWidth="1"/>
    <col min="2562" max="2562" width="11.85546875" style="167" customWidth="1"/>
    <col min="2563" max="2563" width="13.28515625" style="167" customWidth="1"/>
    <col min="2564" max="2564" width="2.140625" style="167" customWidth="1"/>
    <col min="2565" max="2565" width="11.42578125" style="167" customWidth="1"/>
    <col min="2566" max="2566" width="14.5703125" style="167" customWidth="1"/>
    <col min="2567" max="2567" width="12.5703125" style="167" customWidth="1"/>
    <col min="2568" max="2568" width="12.42578125" style="167" customWidth="1"/>
    <col min="2569" max="2569" width="12.5703125" style="167" customWidth="1"/>
    <col min="2570" max="2570" width="13.5703125" style="167" customWidth="1"/>
    <col min="2571" max="2572" width="12.42578125" style="167" customWidth="1"/>
    <col min="2573" max="2573" width="13.5703125" style="167" bestFit="1" customWidth="1"/>
    <col min="2574" max="2596" width="11.42578125" style="167"/>
    <col min="2597" max="2597" width="13.5703125" style="167" customWidth="1"/>
    <col min="2598" max="2815" width="11.42578125" style="167"/>
    <col min="2816" max="2816" width="20.140625" style="167" customWidth="1"/>
    <col min="2817" max="2817" width="12.140625" style="167" customWidth="1"/>
    <col min="2818" max="2818" width="11.85546875" style="167" customWidth="1"/>
    <col min="2819" max="2819" width="13.28515625" style="167" customWidth="1"/>
    <col min="2820" max="2820" width="2.140625" style="167" customWidth="1"/>
    <col min="2821" max="2821" width="11.42578125" style="167" customWidth="1"/>
    <col min="2822" max="2822" width="14.5703125" style="167" customWidth="1"/>
    <col min="2823" max="2823" width="12.5703125" style="167" customWidth="1"/>
    <col min="2824" max="2824" width="12.42578125" style="167" customWidth="1"/>
    <col min="2825" max="2825" width="12.5703125" style="167" customWidth="1"/>
    <col min="2826" max="2826" width="13.5703125" style="167" customWidth="1"/>
    <col min="2827" max="2828" width="12.42578125" style="167" customWidth="1"/>
    <col min="2829" max="2829" width="13.5703125" style="167" bestFit="1" customWidth="1"/>
    <col min="2830" max="2852" width="11.42578125" style="167"/>
    <col min="2853" max="2853" width="13.5703125" style="167" customWidth="1"/>
    <col min="2854" max="3071" width="11.42578125" style="167"/>
    <col min="3072" max="3072" width="20.140625" style="167" customWidth="1"/>
    <col min="3073" max="3073" width="12.140625" style="167" customWidth="1"/>
    <col min="3074" max="3074" width="11.85546875" style="167" customWidth="1"/>
    <col min="3075" max="3075" width="13.28515625" style="167" customWidth="1"/>
    <col min="3076" max="3076" width="2.140625" style="167" customWidth="1"/>
    <col min="3077" max="3077" width="11.42578125" style="167" customWidth="1"/>
    <col min="3078" max="3078" width="14.5703125" style="167" customWidth="1"/>
    <col min="3079" max="3079" width="12.5703125" style="167" customWidth="1"/>
    <col min="3080" max="3080" width="12.42578125" style="167" customWidth="1"/>
    <col min="3081" max="3081" width="12.5703125" style="167" customWidth="1"/>
    <col min="3082" max="3082" width="13.5703125" style="167" customWidth="1"/>
    <col min="3083" max="3084" width="12.42578125" style="167" customWidth="1"/>
    <col min="3085" max="3085" width="13.5703125" style="167" bestFit="1" customWidth="1"/>
    <col min="3086" max="3108" width="11.42578125" style="167"/>
    <col min="3109" max="3109" width="13.5703125" style="167" customWidth="1"/>
    <col min="3110" max="3327" width="11.42578125" style="167"/>
    <col min="3328" max="3328" width="20.140625" style="167" customWidth="1"/>
    <col min="3329" max="3329" width="12.140625" style="167" customWidth="1"/>
    <col min="3330" max="3330" width="11.85546875" style="167" customWidth="1"/>
    <col min="3331" max="3331" width="13.28515625" style="167" customWidth="1"/>
    <col min="3332" max="3332" width="2.140625" style="167" customWidth="1"/>
    <col min="3333" max="3333" width="11.42578125" style="167" customWidth="1"/>
    <col min="3334" max="3334" width="14.5703125" style="167" customWidth="1"/>
    <col min="3335" max="3335" width="12.5703125" style="167" customWidth="1"/>
    <col min="3336" max="3336" width="12.42578125" style="167" customWidth="1"/>
    <col min="3337" max="3337" width="12.5703125" style="167" customWidth="1"/>
    <col min="3338" max="3338" width="13.5703125" style="167" customWidth="1"/>
    <col min="3339" max="3340" width="12.42578125" style="167" customWidth="1"/>
    <col min="3341" max="3341" width="13.5703125" style="167" bestFit="1" customWidth="1"/>
    <col min="3342" max="3364" width="11.42578125" style="167"/>
    <col min="3365" max="3365" width="13.5703125" style="167" customWidth="1"/>
    <col min="3366" max="3583" width="11.42578125" style="167"/>
    <col min="3584" max="3584" width="20.140625" style="167" customWidth="1"/>
    <col min="3585" max="3585" width="12.140625" style="167" customWidth="1"/>
    <col min="3586" max="3586" width="11.85546875" style="167" customWidth="1"/>
    <col min="3587" max="3587" width="13.28515625" style="167" customWidth="1"/>
    <col min="3588" max="3588" width="2.140625" style="167" customWidth="1"/>
    <col min="3589" max="3589" width="11.42578125" style="167" customWidth="1"/>
    <col min="3590" max="3590" width="14.5703125" style="167" customWidth="1"/>
    <col min="3591" max="3591" width="12.5703125" style="167" customWidth="1"/>
    <col min="3592" max="3592" width="12.42578125" style="167" customWidth="1"/>
    <col min="3593" max="3593" width="12.5703125" style="167" customWidth="1"/>
    <col min="3594" max="3594" width="13.5703125" style="167" customWidth="1"/>
    <col min="3595" max="3596" width="12.42578125" style="167" customWidth="1"/>
    <col min="3597" max="3597" width="13.5703125" style="167" bestFit="1" customWidth="1"/>
    <col min="3598" max="3620" width="11.42578125" style="167"/>
    <col min="3621" max="3621" width="13.5703125" style="167" customWidth="1"/>
    <col min="3622" max="3839" width="11.42578125" style="167"/>
    <col min="3840" max="3840" width="20.140625" style="167" customWidth="1"/>
    <col min="3841" max="3841" width="12.140625" style="167" customWidth="1"/>
    <col min="3842" max="3842" width="11.85546875" style="167" customWidth="1"/>
    <col min="3843" max="3843" width="13.28515625" style="167" customWidth="1"/>
    <col min="3844" max="3844" width="2.140625" style="167" customWidth="1"/>
    <col min="3845" max="3845" width="11.42578125" style="167" customWidth="1"/>
    <col min="3846" max="3846" width="14.5703125" style="167" customWidth="1"/>
    <col min="3847" max="3847" width="12.5703125" style="167" customWidth="1"/>
    <col min="3848" max="3848" width="12.42578125" style="167" customWidth="1"/>
    <col min="3849" max="3849" width="12.5703125" style="167" customWidth="1"/>
    <col min="3850" max="3850" width="13.5703125" style="167" customWidth="1"/>
    <col min="3851" max="3852" width="12.42578125" style="167" customWidth="1"/>
    <col min="3853" max="3853" width="13.5703125" style="167" bestFit="1" customWidth="1"/>
    <col min="3854" max="3876" width="11.42578125" style="167"/>
    <col min="3877" max="3877" width="13.5703125" style="167" customWidth="1"/>
    <col min="3878" max="4095" width="11.42578125" style="167"/>
    <col min="4096" max="4096" width="20.140625" style="167" customWidth="1"/>
    <col min="4097" max="4097" width="12.140625" style="167" customWidth="1"/>
    <col min="4098" max="4098" width="11.85546875" style="167" customWidth="1"/>
    <col min="4099" max="4099" width="13.28515625" style="167" customWidth="1"/>
    <col min="4100" max="4100" width="2.140625" style="167" customWidth="1"/>
    <col min="4101" max="4101" width="11.42578125" style="167" customWidth="1"/>
    <col min="4102" max="4102" width="14.5703125" style="167" customWidth="1"/>
    <col min="4103" max="4103" width="12.5703125" style="167" customWidth="1"/>
    <col min="4104" max="4104" width="12.42578125" style="167" customWidth="1"/>
    <col min="4105" max="4105" width="12.5703125" style="167" customWidth="1"/>
    <col min="4106" max="4106" width="13.5703125" style="167" customWidth="1"/>
    <col min="4107" max="4108" width="12.42578125" style="167" customWidth="1"/>
    <col min="4109" max="4109" width="13.5703125" style="167" bestFit="1" customWidth="1"/>
    <col min="4110" max="4132" width="11.42578125" style="167"/>
    <col min="4133" max="4133" width="13.5703125" style="167" customWidth="1"/>
    <col min="4134" max="4351" width="11.42578125" style="167"/>
    <col min="4352" max="4352" width="20.140625" style="167" customWidth="1"/>
    <col min="4353" max="4353" width="12.140625" style="167" customWidth="1"/>
    <col min="4354" max="4354" width="11.85546875" style="167" customWidth="1"/>
    <col min="4355" max="4355" width="13.28515625" style="167" customWidth="1"/>
    <col min="4356" max="4356" width="2.140625" style="167" customWidth="1"/>
    <col min="4357" max="4357" width="11.42578125" style="167" customWidth="1"/>
    <col min="4358" max="4358" width="14.5703125" style="167" customWidth="1"/>
    <col min="4359" max="4359" width="12.5703125" style="167" customWidth="1"/>
    <col min="4360" max="4360" width="12.42578125" style="167" customWidth="1"/>
    <col min="4361" max="4361" width="12.5703125" style="167" customWidth="1"/>
    <col min="4362" max="4362" width="13.5703125" style="167" customWidth="1"/>
    <col min="4363" max="4364" width="12.42578125" style="167" customWidth="1"/>
    <col min="4365" max="4365" width="13.5703125" style="167" bestFit="1" customWidth="1"/>
    <col min="4366" max="4388" width="11.42578125" style="167"/>
    <col min="4389" max="4389" width="13.5703125" style="167" customWidth="1"/>
    <col min="4390" max="4607" width="11.42578125" style="167"/>
    <col min="4608" max="4608" width="20.140625" style="167" customWidth="1"/>
    <col min="4609" max="4609" width="12.140625" style="167" customWidth="1"/>
    <col min="4610" max="4610" width="11.85546875" style="167" customWidth="1"/>
    <col min="4611" max="4611" width="13.28515625" style="167" customWidth="1"/>
    <col min="4612" max="4612" width="2.140625" style="167" customWidth="1"/>
    <col min="4613" max="4613" width="11.42578125" style="167" customWidth="1"/>
    <col min="4614" max="4614" width="14.5703125" style="167" customWidth="1"/>
    <col min="4615" max="4615" width="12.5703125" style="167" customWidth="1"/>
    <col min="4616" max="4616" width="12.42578125" style="167" customWidth="1"/>
    <col min="4617" max="4617" width="12.5703125" style="167" customWidth="1"/>
    <col min="4618" max="4618" width="13.5703125" style="167" customWidth="1"/>
    <col min="4619" max="4620" width="12.42578125" style="167" customWidth="1"/>
    <col min="4621" max="4621" width="13.5703125" style="167" bestFit="1" customWidth="1"/>
    <col min="4622" max="4644" width="11.42578125" style="167"/>
    <col min="4645" max="4645" width="13.5703125" style="167" customWidth="1"/>
    <col min="4646" max="4863" width="11.42578125" style="167"/>
    <col min="4864" max="4864" width="20.140625" style="167" customWidth="1"/>
    <col min="4865" max="4865" width="12.140625" style="167" customWidth="1"/>
    <col min="4866" max="4866" width="11.85546875" style="167" customWidth="1"/>
    <col min="4867" max="4867" width="13.28515625" style="167" customWidth="1"/>
    <col min="4868" max="4868" width="2.140625" style="167" customWidth="1"/>
    <col min="4869" max="4869" width="11.42578125" style="167" customWidth="1"/>
    <col min="4870" max="4870" width="14.5703125" style="167" customWidth="1"/>
    <col min="4871" max="4871" width="12.5703125" style="167" customWidth="1"/>
    <col min="4872" max="4872" width="12.42578125" style="167" customWidth="1"/>
    <col min="4873" max="4873" width="12.5703125" style="167" customWidth="1"/>
    <col min="4874" max="4874" width="13.5703125" style="167" customWidth="1"/>
    <col min="4875" max="4876" width="12.42578125" style="167" customWidth="1"/>
    <col min="4877" max="4877" width="13.5703125" style="167" bestFit="1" customWidth="1"/>
    <col min="4878" max="4900" width="11.42578125" style="167"/>
    <col min="4901" max="4901" width="13.5703125" style="167" customWidth="1"/>
    <col min="4902" max="5119" width="11.42578125" style="167"/>
    <col min="5120" max="5120" width="20.140625" style="167" customWidth="1"/>
    <col min="5121" max="5121" width="12.140625" style="167" customWidth="1"/>
    <col min="5122" max="5122" width="11.85546875" style="167" customWidth="1"/>
    <col min="5123" max="5123" width="13.28515625" style="167" customWidth="1"/>
    <col min="5124" max="5124" width="2.140625" style="167" customWidth="1"/>
    <col min="5125" max="5125" width="11.42578125" style="167" customWidth="1"/>
    <col min="5126" max="5126" width="14.5703125" style="167" customWidth="1"/>
    <col min="5127" max="5127" width="12.5703125" style="167" customWidth="1"/>
    <col min="5128" max="5128" width="12.42578125" style="167" customWidth="1"/>
    <col min="5129" max="5129" width="12.5703125" style="167" customWidth="1"/>
    <col min="5130" max="5130" width="13.5703125" style="167" customWidth="1"/>
    <col min="5131" max="5132" width="12.42578125" style="167" customWidth="1"/>
    <col min="5133" max="5133" width="13.5703125" style="167" bestFit="1" customWidth="1"/>
    <col min="5134" max="5156" width="11.42578125" style="167"/>
    <col min="5157" max="5157" width="13.5703125" style="167" customWidth="1"/>
    <col min="5158" max="5375" width="11.42578125" style="167"/>
    <col min="5376" max="5376" width="20.140625" style="167" customWidth="1"/>
    <col min="5377" max="5377" width="12.140625" style="167" customWidth="1"/>
    <col min="5378" max="5378" width="11.85546875" style="167" customWidth="1"/>
    <col min="5379" max="5379" width="13.28515625" style="167" customWidth="1"/>
    <col min="5380" max="5380" width="2.140625" style="167" customWidth="1"/>
    <col min="5381" max="5381" width="11.42578125" style="167" customWidth="1"/>
    <col min="5382" max="5382" width="14.5703125" style="167" customWidth="1"/>
    <col min="5383" max="5383" width="12.5703125" style="167" customWidth="1"/>
    <col min="5384" max="5384" width="12.42578125" style="167" customWidth="1"/>
    <col min="5385" max="5385" width="12.5703125" style="167" customWidth="1"/>
    <col min="5386" max="5386" width="13.5703125" style="167" customWidth="1"/>
    <col min="5387" max="5388" width="12.42578125" style="167" customWidth="1"/>
    <col min="5389" max="5389" width="13.5703125" style="167" bestFit="1" customWidth="1"/>
    <col min="5390" max="5412" width="11.42578125" style="167"/>
    <col min="5413" max="5413" width="13.5703125" style="167" customWidth="1"/>
    <col min="5414" max="5631" width="11.42578125" style="167"/>
    <col min="5632" max="5632" width="20.140625" style="167" customWidth="1"/>
    <col min="5633" max="5633" width="12.140625" style="167" customWidth="1"/>
    <col min="5634" max="5634" width="11.85546875" style="167" customWidth="1"/>
    <col min="5635" max="5635" width="13.28515625" style="167" customWidth="1"/>
    <col min="5636" max="5636" width="2.140625" style="167" customWidth="1"/>
    <col min="5637" max="5637" width="11.42578125" style="167" customWidth="1"/>
    <col min="5638" max="5638" width="14.5703125" style="167" customWidth="1"/>
    <col min="5639" max="5639" width="12.5703125" style="167" customWidth="1"/>
    <col min="5640" max="5640" width="12.42578125" style="167" customWidth="1"/>
    <col min="5641" max="5641" width="12.5703125" style="167" customWidth="1"/>
    <col min="5642" max="5642" width="13.5703125" style="167" customWidth="1"/>
    <col min="5643" max="5644" width="12.42578125" style="167" customWidth="1"/>
    <col min="5645" max="5645" width="13.5703125" style="167" bestFit="1" customWidth="1"/>
    <col min="5646" max="5668" width="11.42578125" style="167"/>
    <col min="5669" max="5669" width="13.5703125" style="167" customWidth="1"/>
    <col min="5670" max="5887" width="11.42578125" style="167"/>
    <col min="5888" max="5888" width="20.140625" style="167" customWidth="1"/>
    <col min="5889" max="5889" width="12.140625" style="167" customWidth="1"/>
    <col min="5890" max="5890" width="11.85546875" style="167" customWidth="1"/>
    <col min="5891" max="5891" width="13.28515625" style="167" customWidth="1"/>
    <col min="5892" max="5892" width="2.140625" style="167" customWidth="1"/>
    <col min="5893" max="5893" width="11.42578125" style="167" customWidth="1"/>
    <col min="5894" max="5894" width="14.5703125" style="167" customWidth="1"/>
    <col min="5895" max="5895" width="12.5703125" style="167" customWidth="1"/>
    <col min="5896" max="5896" width="12.42578125" style="167" customWidth="1"/>
    <col min="5897" max="5897" width="12.5703125" style="167" customWidth="1"/>
    <col min="5898" max="5898" width="13.5703125" style="167" customWidth="1"/>
    <col min="5899" max="5900" width="12.42578125" style="167" customWidth="1"/>
    <col min="5901" max="5901" width="13.5703125" style="167" bestFit="1" customWidth="1"/>
    <col min="5902" max="5924" width="11.42578125" style="167"/>
    <col min="5925" max="5925" width="13.5703125" style="167" customWidth="1"/>
    <col min="5926" max="6143" width="11.42578125" style="167"/>
    <col min="6144" max="6144" width="20.140625" style="167" customWidth="1"/>
    <col min="6145" max="6145" width="12.140625" style="167" customWidth="1"/>
    <col min="6146" max="6146" width="11.85546875" style="167" customWidth="1"/>
    <col min="6147" max="6147" width="13.28515625" style="167" customWidth="1"/>
    <col min="6148" max="6148" width="2.140625" style="167" customWidth="1"/>
    <col min="6149" max="6149" width="11.42578125" style="167" customWidth="1"/>
    <col min="6150" max="6150" width="14.5703125" style="167" customWidth="1"/>
    <col min="6151" max="6151" width="12.5703125" style="167" customWidth="1"/>
    <col min="6152" max="6152" width="12.42578125" style="167" customWidth="1"/>
    <col min="6153" max="6153" width="12.5703125" style="167" customWidth="1"/>
    <col min="6154" max="6154" width="13.5703125" style="167" customWidth="1"/>
    <col min="6155" max="6156" width="12.42578125" style="167" customWidth="1"/>
    <col min="6157" max="6157" width="13.5703125" style="167" bestFit="1" customWidth="1"/>
    <col min="6158" max="6180" width="11.42578125" style="167"/>
    <col min="6181" max="6181" width="13.5703125" style="167" customWidth="1"/>
    <col min="6182" max="6399" width="11.42578125" style="167"/>
    <col min="6400" max="6400" width="20.140625" style="167" customWidth="1"/>
    <col min="6401" max="6401" width="12.140625" style="167" customWidth="1"/>
    <col min="6402" max="6402" width="11.85546875" style="167" customWidth="1"/>
    <col min="6403" max="6403" width="13.28515625" style="167" customWidth="1"/>
    <col min="6404" max="6404" width="2.140625" style="167" customWidth="1"/>
    <col min="6405" max="6405" width="11.42578125" style="167" customWidth="1"/>
    <col min="6406" max="6406" width="14.5703125" style="167" customWidth="1"/>
    <col min="6407" max="6407" width="12.5703125" style="167" customWidth="1"/>
    <col min="6408" max="6408" width="12.42578125" style="167" customWidth="1"/>
    <col min="6409" max="6409" width="12.5703125" style="167" customWidth="1"/>
    <col min="6410" max="6410" width="13.5703125" style="167" customWidth="1"/>
    <col min="6411" max="6412" width="12.42578125" style="167" customWidth="1"/>
    <col min="6413" max="6413" width="13.5703125" style="167" bestFit="1" customWidth="1"/>
    <col min="6414" max="6436" width="11.42578125" style="167"/>
    <col min="6437" max="6437" width="13.5703125" style="167" customWidth="1"/>
    <col min="6438" max="6655" width="11.42578125" style="167"/>
    <col min="6656" max="6656" width="20.140625" style="167" customWidth="1"/>
    <col min="6657" max="6657" width="12.140625" style="167" customWidth="1"/>
    <col min="6658" max="6658" width="11.85546875" style="167" customWidth="1"/>
    <col min="6659" max="6659" width="13.28515625" style="167" customWidth="1"/>
    <col min="6660" max="6660" width="2.140625" style="167" customWidth="1"/>
    <col min="6661" max="6661" width="11.42578125" style="167" customWidth="1"/>
    <col min="6662" max="6662" width="14.5703125" style="167" customWidth="1"/>
    <col min="6663" max="6663" width="12.5703125" style="167" customWidth="1"/>
    <col min="6664" max="6664" width="12.42578125" style="167" customWidth="1"/>
    <col min="6665" max="6665" width="12.5703125" style="167" customWidth="1"/>
    <col min="6666" max="6666" width="13.5703125" style="167" customWidth="1"/>
    <col min="6667" max="6668" width="12.42578125" style="167" customWidth="1"/>
    <col min="6669" max="6669" width="13.5703125" style="167" bestFit="1" customWidth="1"/>
    <col min="6670" max="6692" width="11.42578125" style="167"/>
    <col min="6693" max="6693" width="13.5703125" style="167" customWidth="1"/>
    <col min="6694" max="6911" width="11.42578125" style="167"/>
    <col min="6912" max="6912" width="20.140625" style="167" customWidth="1"/>
    <col min="6913" max="6913" width="12.140625" style="167" customWidth="1"/>
    <col min="6914" max="6914" width="11.85546875" style="167" customWidth="1"/>
    <col min="6915" max="6915" width="13.28515625" style="167" customWidth="1"/>
    <col min="6916" max="6916" width="2.140625" style="167" customWidth="1"/>
    <col min="6917" max="6917" width="11.42578125" style="167" customWidth="1"/>
    <col min="6918" max="6918" width="14.5703125" style="167" customWidth="1"/>
    <col min="6919" max="6919" width="12.5703125" style="167" customWidth="1"/>
    <col min="6920" max="6920" width="12.42578125" style="167" customWidth="1"/>
    <col min="6921" max="6921" width="12.5703125" style="167" customWidth="1"/>
    <col min="6922" max="6922" width="13.5703125" style="167" customWidth="1"/>
    <col min="6923" max="6924" width="12.42578125" style="167" customWidth="1"/>
    <col min="6925" max="6925" width="13.5703125" style="167" bestFit="1" customWidth="1"/>
    <col min="6926" max="6948" width="11.42578125" style="167"/>
    <col min="6949" max="6949" width="13.5703125" style="167" customWidth="1"/>
    <col min="6950" max="7167" width="11.42578125" style="167"/>
    <col min="7168" max="7168" width="20.140625" style="167" customWidth="1"/>
    <col min="7169" max="7169" width="12.140625" style="167" customWidth="1"/>
    <col min="7170" max="7170" width="11.85546875" style="167" customWidth="1"/>
    <col min="7171" max="7171" width="13.28515625" style="167" customWidth="1"/>
    <col min="7172" max="7172" width="2.140625" style="167" customWidth="1"/>
    <col min="7173" max="7173" width="11.42578125" style="167" customWidth="1"/>
    <col min="7174" max="7174" width="14.5703125" style="167" customWidth="1"/>
    <col min="7175" max="7175" width="12.5703125" style="167" customWidth="1"/>
    <col min="7176" max="7176" width="12.42578125" style="167" customWidth="1"/>
    <col min="7177" max="7177" width="12.5703125" style="167" customWidth="1"/>
    <col min="7178" max="7178" width="13.5703125" style="167" customWidth="1"/>
    <col min="7179" max="7180" width="12.42578125" style="167" customWidth="1"/>
    <col min="7181" max="7181" width="13.5703125" style="167" bestFit="1" customWidth="1"/>
    <col min="7182" max="7204" width="11.42578125" style="167"/>
    <col min="7205" max="7205" width="13.5703125" style="167" customWidth="1"/>
    <col min="7206" max="7423" width="11.42578125" style="167"/>
    <col min="7424" max="7424" width="20.140625" style="167" customWidth="1"/>
    <col min="7425" max="7425" width="12.140625" style="167" customWidth="1"/>
    <col min="7426" max="7426" width="11.85546875" style="167" customWidth="1"/>
    <col min="7427" max="7427" width="13.28515625" style="167" customWidth="1"/>
    <col min="7428" max="7428" width="2.140625" style="167" customWidth="1"/>
    <col min="7429" max="7429" width="11.42578125" style="167" customWidth="1"/>
    <col min="7430" max="7430" width="14.5703125" style="167" customWidth="1"/>
    <col min="7431" max="7431" width="12.5703125" style="167" customWidth="1"/>
    <col min="7432" max="7432" width="12.42578125" style="167" customWidth="1"/>
    <col min="7433" max="7433" width="12.5703125" style="167" customWidth="1"/>
    <col min="7434" max="7434" width="13.5703125" style="167" customWidth="1"/>
    <col min="7435" max="7436" width="12.42578125" style="167" customWidth="1"/>
    <col min="7437" max="7437" width="13.5703125" style="167" bestFit="1" customWidth="1"/>
    <col min="7438" max="7460" width="11.42578125" style="167"/>
    <col min="7461" max="7461" width="13.5703125" style="167" customWidth="1"/>
    <col min="7462" max="7679" width="11.42578125" style="167"/>
    <col min="7680" max="7680" width="20.140625" style="167" customWidth="1"/>
    <col min="7681" max="7681" width="12.140625" style="167" customWidth="1"/>
    <col min="7682" max="7682" width="11.85546875" style="167" customWidth="1"/>
    <col min="7683" max="7683" width="13.28515625" style="167" customWidth="1"/>
    <col min="7684" max="7684" width="2.140625" style="167" customWidth="1"/>
    <col min="7685" max="7685" width="11.42578125" style="167" customWidth="1"/>
    <col min="7686" max="7686" width="14.5703125" style="167" customWidth="1"/>
    <col min="7687" max="7687" width="12.5703125" style="167" customWidth="1"/>
    <col min="7688" max="7688" width="12.42578125" style="167" customWidth="1"/>
    <col min="7689" max="7689" width="12.5703125" style="167" customWidth="1"/>
    <col min="7690" max="7690" width="13.5703125" style="167" customWidth="1"/>
    <col min="7691" max="7692" width="12.42578125" style="167" customWidth="1"/>
    <col min="7693" max="7693" width="13.5703125" style="167" bestFit="1" customWidth="1"/>
    <col min="7694" max="7716" width="11.42578125" style="167"/>
    <col min="7717" max="7717" width="13.5703125" style="167" customWidth="1"/>
    <col min="7718" max="7935" width="11.42578125" style="167"/>
    <col min="7936" max="7936" width="20.140625" style="167" customWidth="1"/>
    <col min="7937" max="7937" width="12.140625" style="167" customWidth="1"/>
    <col min="7938" max="7938" width="11.85546875" style="167" customWidth="1"/>
    <col min="7939" max="7939" width="13.28515625" style="167" customWidth="1"/>
    <col min="7940" max="7940" width="2.140625" style="167" customWidth="1"/>
    <col min="7941" max="7941" width="11.42578125" style="167" customWidth="1"/>
    <col min="7942" max="7942" width="14.5703125" style="167" customWidth="1"/>
    <col min="7943" max="7943" width="12.5703125" style="167" customWidth="1"/>
    <col min="7944" max="7944" width="12.42578125" style="167" customWidth="1"/>
    <col min="7945" max="7945" width="12.5703125" style="167" customWidth="1"/>
    <col min="7946" max="7946" width="13.5703125" style="167" customWidth="1"/>
    <col min="7947" max="7948" width="12.42578125" style="167" customWidth="1"/>
    <col min="7949" max="7949" width="13.5703125" style="167" bestFit="1" customWidth="1"/>
    <col min="7950" max="7972" width="11.42578125" style="167"/>
    <col min="7973" max="7973" width="13.5703125" style="167" customWidth="1"/>
    <col min="7974" max="8191" width="11.42578125" style="167"/>
    <col min="8192" max="8192" width="20.140625" style="167" customWidth="1"/>
    <col min="8193" max="8193" width="12.140625" style="167" customWidth="1"/>
    <col min="8194" max="8194" width="11.85546875" style="167" customWidth="1"/>
    <col min="8195" max="8195" width="13.28515625" style="167" customWidth="1"/>
    <col min="8196" max="8196" width="2.140625" style="167" customWidth="1"/>
    <col min="8197" max="8197" width="11.42578125" style="167" customWidth="1"/>
    <col min="8198" max="8198" width="14.5703125" style="167" customWidth="1"/>
    <col min="8199" max="8199" width="12.5703125" style="167" customWidth="1"/>
    <col min="8200" max="8200" width="12.42578125" style="167" customWidth="1"/>
    <col min="8201" max="8201" width="12.5703125" style="167" customWidth="1"/>
    <col min="8202" max="8202" width="13.5703125" style="167" customWidth="1"/>
    <col min="8203" max="8204" width="12.42578125" style="167" customWidth="1"/>
    <col min="8205" max="8205" width="13.5703125" style="167" bestFit="1" customWidth="1"/>
    <col min="8206" max="8228" width="11.42578125" style="167"/>
    <col min="8229" max="8229" width="13.5703125" style="167" customWidth="1"/>
    <col min="8230" max="8447" width="11.42578125" style="167"/>
    <col min="8448" max="8448" width="20.140625" style="167" customWidth="1"/>
    <col min="8449" max="8449" width="12.140625" style="167" customWidth="1"/>
    <col min="8450" max="8450" width="11.85546875" style="167" customWidth="1"/>
    <col min="8451" max="8451" width="13.28515625" style="167" customWidth="1"/>
    <col min="8452" max="8452" width="2.140625" style="167" customWidth="1"/>
    <col min="8453" max="8453" width="11.42578125" style="167" customWidth="1"/>
    <col min="8454" max="8454" width="14.5703125" style="167" customWidth="1"/>
    <col min="8455" max="8455" width="12.5703125" style="167" customWidth="1"/>
    <col min="8456" max="8456" width="12.42578125" style="167" customWidth="1"/>
    <col min="8457" max="8457" width="12.5703125" style="167" customWidth="1"/>
    <col min="8458" max="8458" width="13.5703125" style="167" customWidth="1"/>
    <col min="8459" max="8460" width="12.42578125" style="167" customWidth="1"/>
    <col min="8461" max="8461" width="13.5703125" style="167" bestFit="1" customWidth="1"/>
    <col min="8462" max="8484" width="11.42578125" style="167"/>
    <col min="8485" max="8485" width="13.5703125" style="167" customWidth="1"/>
    <col min="8486" max="8703" width="11.42578125" style="167"/>
    <col min="8704" max="8704" width="20.140625" style="167" customWidth="1"/>
    <col min="8705" max="8705" width="12.140625" style="167" customWidth="1"/>
    <col min="8706" max="8706" width="11.85546875" style="167" customWidth="1"/>
    <col min="8707" max="8707" width="13.28515625" style="167" customWidth="1"/>
    <col min="8708" max="8708" width="2.140625" style="167" customWidth="1"/>
    <col min="8709" max="8709" width="11.42578125" style="167" customWidth="1"/>
    <col min="8710" max="8710" width="14.5703125" style="167" customWidth="1"/>
    <col min="8711" max="8711" width="12.5703125" style="167" customWidth="1"/>
    <col min="8712" max="8712" width="12.42578125" style="167" customWidth="1"/>
    <col min="8713" max="8713" width="12.5703125" style="167" customWidth="1"/>
    <col min="8714" max="8714" width="13.5703125" style="167" customWidth="1"/>
    <col min="8715" max="8716" width="12.42578125" style="167" customWidth="1"/>
    <col min="8717" max="8717" width="13.5703125" style="167" bestFit="1" customWidth="1"/>
    <col min="8718" max="8740" width="11.42578125" style="167"/>
    <col min="8741" max="8741" width="13.5703125" style="167" customWidth="1"/>
    <col min="8742" max="8959" width="11.42578125" style="167"/>
    <col min="8960" max="8960" width="20.140625" style="167" customWidth="1"/>
    <col min="8961" max="8961" width="12.140625" style="167" customWidth="1"/>
    <col min="8962" max="8962" width="11.85546875" style="167" customWidth="1"/>
    <col min="8963" max="8963" width="13.28515625" style="167" customWidth="1"/>
    <col min="8964" max="8964" width="2.140625" style="167" customWidth="1"/>
    <col min="8965" max="8965" width="11.42578125" style="167" customWidth="1"/>
    <col min="8966" max="8966" width="14.5703125" style="167" customWidth="1"/>
    <col min="8967" max="8967" width="12.5703125" style="167" customWidth="1"/>
    <col min="8968" max="8968" width="12.42578125" style="167" customWidth="1"/>
    <col min="8969" max="8969" width="12.5703125" style="167" customWidth="1"/>
    <col min="8970" max="8970" width="13.5703125" style="167" customWidth="1"/>
    <col min="8971" max="8972" width="12.42578125" style="167" customWidth="1"/>
    <col min="8973" max="8973" width="13.5703125" style="167" bestFit="1" customWidth="1"/>
    <col min="8974" max="8996" width="11.42578125" style="167"/>
    <col min="8997" max="8997" width="13.5703125" style="167" customWidth="1"/>
    <col min="8998" max="9215" width="11.42578125" style="167"/>
    <col min="9216" max="9216" width="20.140625" style="167" customWidth="1"/>
    <col min="9217" max="9217" width="12.140625" style="167" customWidth="1"/>
    <col min="9218" max="9218" width="11.85546875" style="167" customWidth="1"/>
    <col min="9219" max="9219" width="13.28515625" style="167" customWidth="1"/>
    <col min="9220" max="9220" width="2.140625" style="167" customWidth="1"/>
    <col min="9221" max="9221" width="11.42578125" style="167" customWidth="1"/>
    <col min="9222" max="9222" width="14.5703125" style="167" customWidth="1"/>
    <col min="9223" max="9223" width="12.5703125" style="167" customWidth="1"/>
    <col min="9224" max="9224" width="12.42578125" style="167" customWidth="1"/>
    <col min="9225" max="9225" width="12.5703125" style="167" customWidth="1"/>
    <col min="9226" max="9226" width="13.5703125" style="167" customWidth="1"/>
    <col min="9227" max="9228" width="12.42578125" style="167" customWidth="1"/>
    <col min="9229" max="9229" width="13.5703125" style="167" bestFit="1" customWidth="1"/>
    <col min="9230" max="9252" width="11.42578125" style="167"/>
    <col min="9253" max="9253" width="13.5703125" style="167" customWidth="1"/>
    <col min="9254" max="9471" width="11.42578125" style="167"/>
    <col min="9472" max="9472" width="20.140625" style="167" customWidth="1"/>
    <col min="9473" max="9473" width="12.140625" style="167" customWidth="1"/>
    <col min="9474" max="9474" width="11.85546875" style="167" customWidth="1"/>
    <col min="9475" max="9475" width="13.28515625" style="167" customWidth="1"/>
    <col min="9476" max="9476" width="2.140625" style="167" customWidth="1"/>
    <col min="9477" max="9477" width="11.42578125" style="167" customWidth="1"/>
    <col min="9478" max="9478" width="14.5703125" style="167" customWidth="1"/>
    <col min="9479" max="9479" width="12.5703125" style="167" customWidth="1"/>
    <col min="9480" max="9480" width="12.42578125" style="167" customWidth="1"/>
    <col min="9481" max="9481" width="12.5703125" style="167" customWidth="1"/>
    <col min="9482" max="9482" width="13.5703125" style="167" customWidth="1"/>
    <col min="9483" max="9484" width="12.42578125" style="167" customWidth="1"/>
    <col min="9485" max="9485" width="13.5703125" style="167" bestFit="1" customWidth="1"/>
    <col min="9486" max="9508" width="11.42578125" style="167"/>
    <col min="9509" max="9509" width="13.5703125" style="167" customWidth="1"/>
    <col min="9510" max="9727" width="11.42578125" style="167"/>
    <col min="9728" max="9728" width="20.140625" style="167" customWidth="1"/>
    <col min="9729" max="9729" width="12.140625" style="167" customWidth="1"/>
    <col min="9730" max="9730" width="11.85546875" style="167" customWidth="1"/>
    <col min="9731" max="9731" width="13.28515625" style="167" customWidth="1"/>
    <col min="9732" max="9732" width="2.140625" style="167" customWidth="1"/>
    <col min="9733" max="9733" width="11.42578125" style="167" customWidth="1"/>
    <col min="9734" max="9734" width="14.5703125" style="167" customWidth="1"/>
    <col min="9735" max="9735" width="12.5703125" style="167" customWidth="1"/>
    <col min="9736" max="9736" width="12.42578125" style="167" customWidth="1"/>
    <col min="9737" max="9737" width="12.5703125" style="167" customWidth="1"/>
    <col min="9738" max="9738" width="13.5703125" style="167" customWidth="1"/>
    <col min="9739" max="9740" width="12.42578125" style="167" customWidth="1"/>
    <col min="9741" max="9741" width="13.5703125" style="167" bestFit="1" customWidth="1"/>
    <col min="9742" max="9764" width="11.42578125" style="167"/>
    <col min="9765" max="9765" width="13.5703125" style="167" customWidth="1"/>
    <col min="9766" max="9983" width="11.42578125" style="167"/>
    <col min="9984" max="9984" width="20.140625" style="167" customWidth="1"/>
    <col min="9985" max="9985" width="12.140625" style="167" customWidth="1"/>
    <col min="9986" max="9986" width="11.85546875" style="167" customWidth="1"/>
    <col min="9987" max="9987" width="13.28515625" style="167" customWidth="1"/>
    <col min="9988" max="9988" width="2.140625" style="167" customWidth="1"/>
    <col min="9989" max="9989" width="11.42578125" style="167" customWidth="1"/>
    <col min="9990" max="9990" width="14.5703125" style="167" customWidth="1"/>
    <col min="9991" max="9991" width="12.5703125" style="167" customWidth="1"/>
    <col min="9992" max="9992" width="12.42578125" style="167" customWidth="1"/>
    <col min="9993" max="9993" width="12.5703125" style="167" customWidth="1"/>
    <col min="9994" max="9994" width="13.5703125" style="167" customWidth="1"/>
    <col min="9995" max="9996" width="12.42578125" style="167" customWidth="1"/>
    <col min="9997" max="9997" width="13.5703125" style="167" bestFit="1" customWidth="1"/>
    <col min="9998" max="10020" width="11.42578125" style="167"/>
    <col min="10021" max="10021" width="13.5703125" style="167" customWidth="1"/>
    <col min="10022" max="10239" width="11.42578125" style="167"/>
    <col min="10240" max="10240" width="20.140625" style="167" customWidth="1"/>
    <col min="10241" max="10241" width="12.140625" style="167" customWidth="1"/>
    <col min="10242" max="10242" width="11.85546875" style="167" customWidth="1"/>
    <col min="10243" max="10243" width="13.28515625" style="167" customWidth="1"/>
    <col min="10244" max="10244" width="2.140625" style="167" customWidth="1"/>
    <col min="10245" max="10245" width="11.42578125" style="167" customWidth="1"/>
    <col min="10246" max="10246" width="14.5703125" style="167" customWidth="1"/>
    <col min="10247" max="10247" width="12.5703125" style="167" customWidth="1"/>
    <col min="10248" max="10248" width="12.42578125" style="167" customWidth="1"/>
    <col min="10249" max="10249" width="12.5703125" style="167" customWidth="1"/>
    <col min="10250" max="10250" width="13.5703125" style="167" customWidth="1"/>
    <col min="10251" max="10252" width="12.42578125" style="167" customWidth="1"/>
    <col min="10253" max="10253" width="13.5703125" style="167" bestFit="1" customWidth="1"/>
    <col min="10254" max="10276" width="11.42578125" style="167"/>
    <col min="10277" max="10277" width="13.5703125" style="167" customWidth="1"/>
    <col min="10278" max="10495" width="11.42578125" style="167"/>
    <col min="10496" max="10496" width="20.140625" style="167" customWidth="1"/>
    <col min="10497" max="10497" width="12.140625" style="167" customWidth="1"/>
    <col min="10498" max="10498" width="11.85546875" style="167" customWidth="1"/>
    <col min="10499" max="10499" width="13.28515625" style="167" customWidth="1"/>
    <col min="10500" max="10500" width="2.140625" style="167" customWidth="1"/>
    <col min="10501" max="10501" width="11.42578125" style="167" customWidth="1"/>
    <col min="10502" max="10502" width="14.5703125" style="167" customWidth="1"/>
    <col min="10503" max="10503" width="12.5703125" style="167" customWidth="1"/>
    <col min="10504" max="10504" width="12.42578125" style="167" customWidth="1"/>
    <col min="10505" max="10505" width="12.5703125" style="167" customWidth="1"/>
    <col min="10506" max="10506" width="13.5703125" style="167" customWidth="1"/>
    <col min="10507" max="10508" width="12.42578125" style="167" customWidth="1"/>
    <col min="10509" max="10509" width="13.5703125" style="167" bestFit="1" customWidth="1"/>
    <col min="10510" max="10532" width="11.42578125" style="167"/>
    <col min="10533" max="10533" width="13.5703125" style="167" customWidth="1"/>
    <col min="10534" max="10751" width="11.42578125" style="167"/>
    <col min="10752" max="10752" width="20.140625" style="167" customWidth="1"/>
    <col min="10753" max="10753" width="12.140625" style="167" customWidth="1"/>
    <col min="10754" max="10754" width="11.85546875" style="167" customWidth="1"/>
    <col min="10755" max="10755" width="13.28515625" style="167" customWidth="1"/>
    <col min="10756" max="10756" width="2.140625" style="167" customWidth="1"/>
    <col min="10757" max="10757" width="11.42578125" style="167" customWidth="1"/>
    <col min="10758" max="10758" width="14.5703125" style="167" customWidth="1"/>
    <col min="10759" max="10759" width="12.5703125" style="167" customWidth="1"/>
    <col min="10760" max="10760" width="12.42578125" style="167" customWidth="1"/>
    <col min="10761" max="10761" width="12.5703125" style="167" customWidth="1"/>
    <col min="10762" max="10762" width="13.5703125" style="167" customWidth="1"/>
    <col min="10763" max="10764" width="12.42578125" style="167" customWidth="1"/>
    <col min="10765" max="10765" width="13.5703125" style="167" bestFit="1" customWidth="1"/>
    <col min="10766" max="10788" width="11.42578125" style="167"/>
    <col min="10789" max="10789" width="13.5703125" style="167" customWidth="1"/>
    <col min="10790" max="11007" width="11.42578125" style="167"/>
    <col min="11008" max="11008" width="20.140625" style="167" customWidth="1"/>
    <col min="11009" max="11009" width="12.140625" style="167" customWidth="1"/>
    <col min="11010" max="11010" width="11.85546875" style="167" customWidth="1"/>
    <col min="11011" max="11011" width="13.28515625" style="167" customWidth="1"/>
    <col min="11012" max="11012" width="2.140625" style="167" customWidth="1"/>
    <col min="11013" max="11013" width="11.42578125" style="167" customWidth="1"/>
    <col min="11014" max="11014" width="14.5703125" style="167" customWidth="1"/>
    <col min="11015" max="11015" width="12.5703125" style="167" customWidth="1"/>
    <col min="11016" max="11016" width="12.42578125" style="167" customWidth="1"/>
    <col min="11017" max="11017" width="12.5703125" style="167" customWidth="1"/>
    <col min="11018" max="11018" width="13.5703125" style="167" customWidth="1"/>
    <col min="11019" max="11020" width="12.42578125" style="167" customWidth="1"/>
    <col min="11021" max="11021" width="13.5703125" style="167" bestFit="1" customWidth="1"/>
    <col min="11022" max="11044" width="11.42578125" style="167"/>
    <col min="11045" max="11045" width="13.5703125" style="167" customWidth="1"/>
    <col min="11046" max="11263" width="11.42578125" style="167"/>
    <col min="11264" max="11264" width="20.140625" style="167" customWidth="1"/>
    <col min="11265" max="11265" width="12.140625" style="167" customWidth="1"/>
    <col min="11266" max="11266" width="11.85546875" style="167" customWidth="1"/>
    <col min="11267" max="11267" width="13.28515625" style="167" customWidth="1"/>
    <col min="11268" max="11268" width="2.140625" style="167" customWidth="1"/>
    <col min="11269" max="11269" width="11.42578125" style="167" customWidth="1"/>
    <col min="11270" max="11270" width="14.5703125" style="167" customWidth="1"/>
    <col min="11271" max="11271" width="12.5703125" style="167" customWidth="1"/>
    <col min="11272" max="11272" width="12.42578125" style="167" customWidth="1"/>
    <col min="11273" max="11273" width="12.5703125" style="167" customWidth="1"/>
    <col min="11274" max="11274" width="13.5703125" style="167" customWidth="1"/>
    <col min="11275" max="11276" width="12.42578125" style="167" customWidth="1"/>
    <col min="11277" max="11277" width="13.5703125" style="167" bestFit="1" customWidth="1"/>
    <col min="11278" max="11300" width="11.42578125" style="167"/>
    <col min="11301" max="11301" width="13.5703125" style="167" customWidth="1"/>
    <col min="11302" max="11519" width="11.42578125" style="167"/>
    <col min="11520" max="11520" width="20.140625" style="167" customWidth="1"/>
    <col min="11521" max="11521" width="12.140625" style="167" customWidth="1"/>
    <col min="11522" max="11522" width="11.85546875" style="167" customWidth="1"/>
    <col min="11523" max="11523" width="13.28515625" style="167" customWidth="1"/>
    <col min="11524" max="11524" width="2.140625" style="167" customWidth="1"/>
    <col min="11525" max="11525" width="11.42578125" style="167" customWidth="1"/>
    <col min="11526" max="11526" width="14.5703125" style="167" customWidth="1"/>
    <col min="11527" max="11527" width="12.5703125" style="167" customWidth="1"/>
    <col min="11528" max="11528" width="12.42578125" style="167" customWidth="1"/>
    <col min="11529" max="11529" width="12.5703125" style="167" customWidth="1"/>
    <col min="11530" max="11530" width="13.5703125" style="167" customWidth="1"/>
    <col min="11531" max="11532" width="12.42578125" style="167" customWidth="1"/>
    <col min="11533" max="11533" width="13.5703125" style="167" bestFit="1" customWidth="1"/>
    <col min="11534" max="11556" width="11.42578125" style="167"/>
    <col min="11557" max="11557" width="13.5703125" style="167" customWidth="1"/>
    <col min="11558" max="11775" width="11.42578125" style="167"/>
    <col min="11776" max="11776" width="20.140625" style="167" customWidth="1"/>
    <col min="11777" max="11777" width="12.140625" style="167" customWidth="1"/>
    <col min="11778" max="11778" width="11.85546875" style="167" customWidth="1"/>
    <col min="11779" max="11779" width="13.28515625" style="167" customWidth="1"/>
    <col min="11780" max="11780" width="2.140625" style="167" customWidth="1"/>
    <col min="11781" max="11781" width="11.42578125" style="167" customWidth="1"/>
    <col min="11782" max="11782" width="14.5703125" style="167" customWidth="1"/>
    <col min="11783" max="11783" width="12.5703125" style="167" customWidth="1"/>
    <col min="11784" max="11784" width="12.42578125" style="167" customWidth="1"/>
    <col min="11785" max="11785" width="12.5703125" style="167" customWidth="1"/>
    <col min="11786" max="11786" width="13.5703125" style="167" customWidth="1"/>
    <col min="11787" max="11788" width="12.42578125" style="167" customWidth="1"/>
    <col min="11789" max="11789" width="13.5703125" style="167" bestFit="1" customWidth="1"/>
    <col min="11790" max="11812" width="11.42578125" style="167"/>
    <col min="11813" max="11813" width="13.5703125" style="167" customWidth="1"/>
    <col min="11814" max="12031" width="11.42578125" style="167"/>
    <col min="12032" max="12032" width="20.140625" style="167" customWidth="1"/>
    <col min="12033" max="12033" width="12.140625" style="167" customWidth="1"/>
    <col min="12034" max="12034" width="11.85546875" style="167" customWidth="1"/>
    <col min="12035" max="12035" width="13.28515625" style="167" customWidth="1"/>
    <col min="12036" max="12036" width="2.140625" style="167" customWidth="1"/>
    <col min="12037" max="12037" width="11.42578125" style="167" customWidth="1"/>
    <col min="12038" max="12038" width="14.5703125" style="167" customWidth="1"/>
    <col min="12039" max="12039" width="12.5703125" style="167" customWidth="1"/>
    <col min="12040" max="12040" width="12.42578125" style="167" customWidth="1"/>
    <col min="12041" max="12041" width="12.5703125" style="167" customWidth="1"/>
    <col min="12042" max="12042" width="13.5703125" style="167" customWidth="1"/>
    <col min="12043" max="12044" width="12.42578125" style="167" customWidth="1"/>
    <col min="12045" max="12045" width="13.5703125" style="167" bestFit="1" customWidth="1"/>
    <col min="12046" max="12068" width="11.42578125" style="167"/>
    <col min="12069" max="12069" width="13.5703125" style="167" customWidth="1"/>
    <col min="12070" max="12287" width="11.42578125" style="167"/>
    <col min="12288" max="12288" width="20.140625" style="167" customWidth="1"/>
    <col min="12289" max="12289" width="12.140625" style="167" customWidth="1"/>
    <col min="12290" max="12290" width="11.85546875" style="167" customWidth="1"/>
    <col min="12291" max="12291" width="13.28515625" style="167" customWidth="1"/>
    <col min="12292" max="12292" width="2.140625" style="167" customWidth="1"/>
    <col min="12293" max="12293" width="11.42578125" style="167" customWidth="1"/>
    <col min="12294" max="12294" width="14.5703125" style="167" customWidth="1"/>
    <col min="12295" max="12295" width="12.5703125" style="167" customWidth="1"/>
    <col min="12296" max="12296" width="12.42578125" style="167" customWidth="1"/>
    <col min="12297" max="12297" width="12.5703125" style="167" customWidth="1"/>
    <col min="12298" max="12298" width="13.5703125" style="167" customWidth="1"/>
    <col min="12299" max="12300" width="12.42578125" style="167" customWidth="1"/>
    <col min="12301" max="12301" width="13.5703125" style="167" bestFit="1" customWidth="1"/>
    <col min="12302" max="12324" width="11.42578125" style="167"/>
    <col min="12325" max="12325" width="13.5703125" style="167" customWidth="1"/>
    <col min="12326" max="12543" width="11.42578125" style="167"/>
    <col min="12544" max="12544" width="20.140625" style="167" customWidth="1"/>
    <col min="12545" max="12545" width="12.140625" style="167" customWidth="1"/>
    <col min="12546" max="12546" width="11.85546875" style="167" customWidth="1"/>
    <col min="12547" max="12547" width="13.28515625" style="167" customWidth="1"/>
    <col min="12548" max="12548" width="2.140625" style="167" customWidth="1"/>
    <col min="12549" max="12549" width="11.42578125" style="167" customWidth="1"/>
    <col min="12550" max="12550" width="14.5703125" style="167" customWidth="1"/>
    <col min="12551" max="12551" width="12.5703125" style="167" customWidth="1"/>
    <col min="12552" max="12552" width="12.42578125" style="167" customWidth="1"/>
    <col min="12553" max="12553" width="12.5703125" style="167" customWidth="1"/>
    <col min="12554" max="12554" width="13.5703125" style="167" customWidth="1"/>
    <col min="12555" max="12556" width="12.42578125" style="167" customWidth="1"/>
    <col min="12557" max="12557" width="13.5703125" style="167" bestFit="1" customWidth="1"/>
    <col min="12558" max="12580" width="11.42578125" style="167"/>
    <col min="12581" max="12581" width="13.5703125" style="167" customWidth="1"/>
    <col min="12582" max="12799" width="11.42578125" style="167"/>
    <col min="12800" max="12800" width="20.140625" style="167" customWidth="1"/>
    <col min="12801" max="12801" width="12.140625" style="167" customWidth="1"/>
    <col min="12802" max="12802" width="11.85546875" style="167" customWidth="1"/>
    <col min="12803" max="12803" width="13.28515625" style="167" customWidth="1"/>
    <col min="12804" max="12804" width="2.140625" style="167" customWidth="1"/>
    <col min="12805" max="12805" width="11.42578125" style="167" customWidth="1"/>
    <col min="12806" max="12806" width="14.5703125" style="167" customWidth="1"/>
    <col min="12807" max="12807" width="12.5703125" style="167" customWidth="1"/>
    <col min="12808" max="12808" width="12.42578125" style="167" customWidth="1"/>
    <col min="12809" max="12809" width="12.5703125" style="167" customWidth="1"/>
    <col min="12810" max="12810" width="13.5703125" style="167" customWidth="1"/>
    <col min="12811" max="12812" width="12.42578125" style="167" customWidth="1"/>
    <col min="12813" max="12813" width="13.5703125" style="167" bestFit="1" customWidth="1"/>
    <col min="12814" max="12836" width="11.42578125" style="167"/>
    <col min="12837" max="12837" width="13.5703125" style="167" customWidth="1"/>
    <col min="12838" max="13055" width="11.42578125" style="167"/>
    <col min="13056" max="13056" width="20.140625" style="167" customWidth="1"/>
    <col min="13057" max="13057" width="12.140625" style="167" customWidth="1"/>
    <col min="13058" max="13058" width="11.85546875" style="167" customWidth="1"/>
    <col min="13059" max="13059" width="13.28515625" style="167" customWidth="1"/>
    <col min="13060" max="13060" width="2.140625" style="167" customWidth="1"/>
    <col min="13061" max="13061" width="11.42578125" style="167" customWidth="1"/>
    <col min="13062" max="13062" width="14.5703125" style="167" customWidth="1"/>
    <col min="13063" max="13063" width="12.5703125" style="167" customWidth="1"/>
    <col min="13064" max="13064" width="12.42578125" style="167" customWidth="1"/>
    <col min="13065" max="13065" width="12.5703125" style="167" customWidth="1"/>
    <col min="13066" max="13066" width="13.5703125" style="167" customWidth="1"/>
    <col min="13067" max="13068" width="12.42578125" style="167" customWidth="1"/>
    <col min="13069" max="13069" width="13.5703125" style="167" bestFit="1" customWidth="1"/>
    <col min="13070" max="13092" width="11.42578125" style="167"/>
    <col min="13093" max="13093" width="13.5703125" style="167" customWidth="1"/>
    <col min="13094" max="13311" width="11.42578125" style="167"/>
    <col min="13312" max="13312" width="20.140625" style="167" customWidth="1"/>
    <col min="13313" max="13313" width="12.140625" style="167" customWidth="1"/>
    <col min="13314" max="13314" width="11.85546875" style="167" customWidth="1"/>
    <col min="13315" max="13315" width="13.28515625" style="167" customWidth="1"/>
    <col min="13316" max="13316" width="2.140625" style="167" customWidth="1"/>
    <col min="13317" max="13317" width="11.42578125" style="167" customWidth="1"/>
    <col min="13318" max="13318" width="14.5703125" style="167" customWidth="1"/>
    <col min="13319" max="13319" width="12.5703125" style="167" customWidth="1"/>
    <col min="13320" max="13320" width="12.42578125" style="167" customWidth="1"/>
    <col min="13321" max="13321" width="12.5703125" style="167" customWidth="1"/>
    <col min="13322" max="13322" width="13.5703125" style="167" customWidth="1"/>
    <col min="13323" max="13324" width="12.42578125" style="167" customWidth="1"/>
    <col min="13325" max="13325" width="13.5703125" style="167" bestFit="1" customWidth="1"/>
    <col min="13326" max="13348" width="11.42578125" style="167"/>
    <col min="13349" max="13349" width="13.5703125" style="167" customWidth="1"/>
    <col min="13350" max="13567" width="11.42578125" style="167"/>
    <col min="13568" max="13568" width="20.140625" style="167" customWidth="1"/>
    <col min="13569" max="13569" width="12.140625" style="167" customWidth="1"/>
    <col min="13570" max="13570" width="11.85546875" style="167" customWidth="1"/>
    <col min="13571" max="13571" width="13.28515625" style="167" customWidth="1"/>
    <col min="13572" max="13572" width="2.140625" style="167" customWidth="1"/>
    <col min="13573" max="13573" width="11.42578125" style="167" customWidth="1"/>
    <col min="13574" max="13574" width="14.5703125" style="167" customWidth="1"/>
    <col min="13575" max="13575" width="12.5703125" style="167" customWidth="1"/>
    <col min="13576" max="13576" width="12.42578125" style="167" customWidth="1"/>
    <col min="13577" max="13577" width="12.5703125" style="167" customWidth="1"/>
    <col min="13578" max="13578" width="13.5703125" style="167" customWidth="1"/>
    <col min="13579" max="13580" width="12.42578125" style="167" customWidth="1"/>
    <col min="13581" max="13581" width="13.5703125" style="167" bestFit="1" customWidth="1"/>
    <col min="13582" max="13604" width="11.42578125" style="167"/>
    <col min="13605" max="13605" width="13.5703125" style="167" customWidth="1"/>
    <col min="13606" max="13823" width="11.42578125" style="167"/>
    <col min="13824" max="13824" width="20.140625" style="167" customWidth="1"/>
    <col min="13825" max="13825" width="12.140625" style="167" customWidth="1"/>
    <col min="13826" max="13826" width="11.85546875" style="167" customWidth="1"/>
    <col min="13827" max="13827" width="13.28515625" style="167" customWidth="1"/>
    <col min="13828" max="13828" width="2.140625" style="167" customWidth="1"/>
    <col min="13829" max="13829" width="11.42578125" style="167" customWidth="1"/>
    <col min="13830" max="13830" width="14.5703125" style="167" customWidth="1"/>
    <col min="13831" max="13831" width="12.5703125" style="167" customWidth="1"/>
    <col min="13832" max="13832" width="12.42578125" style="167" customWidth="1"/>
    <col min="13833" max="13833" width="12.5703125" style="167" customWidth="1"/>
    <col min="13834" max="13834" width="13.5703125" style="167" customWidth="1"/>
    <col min="13835" max="13836" width="12.42578125" style="167" customWidth="1"/>
    <col min="13837" max="13837" width="13.5703125" style="167" bestFit="1" customWidth="1"/>
    <col min="13838" max="13860" width="11.42578125" style="167"/>
    <col min="13861" max="13861" width="13.5703125" style="167" customWidth="1"/>
    <col min="13862" max="14079" width="11.42578125" style="167"/>
    <col min="14080" max="14080" width="20.140625" style="167" customWidth="1"/>
    <col min="14081" max="14081" width="12.140625" style="167" customWidth="1"/>
    <col min="14082" max="14082" width="11.85546875" style="167" customWidth="1"/>
    <col min="14083" max="14083" width="13.28515625" style="167" customWidth="1"/>
    <col min="14084" max="14084" width="2.140625" style="167" customWidth="1"/>
    <col min="14085" max="14085" width="11.42578125" style="167" customWidth="1"/>
    <col min="14086" max="14086" width="14.5703125" style="167" customWidth="1"/>
    <col min="14087" max="14087" width="12.5703125" style="167" customWidth="1"/>
    <col min="14088" max="14088" width="12.42578125" style="167" customWidth="1"/>
    <col min="14089" max="14089" width="12.5703125" style="167" customWidth="1"/>
    <col min="14090" max="14090" width="13.5703125" style="167" customWidth="1"/>
    <col min="14091" max="14092" width="12.42578125" style="167" customWidth="1"/>
    <col min="14093" max="14093" width="13.5703125" style="167" bestFit="1" customWidth="1"/>
    <col min="14094" max="14116" width="11.42578125" style="167"/>
    <col min="14117" max="14117" width="13.5703125" style="167" customWidth="1"/>
    <col min="14118" max="14335" width="11.42578125" style="167"/>
    <col min="14336" max="14336" width="20.140625" style="167" customWidth="1"/>
    <col min="14337" max="14337" width="12.140625" style="167" customWidth="1"/>
    <col min="14338" max="14338" width="11.85546875" style="167" customWidth="1"/>
    <col min="14339" max="14339" width="13.28515625" style="167" customWidth="1"/>
    <col min="14340" max="14340" width="2.140625" style="167" customWidth="1"/>
    <col min="14341" max="14341" width="11.42578125" style="167" customWidth="1"/>
    <col min="14342" max="14342" width="14.5703125" style="167" customWidth="1"/>
    <col min="14343" max="14343" width="12.5703125" style="167" customWidth="1"/>
    <col min="14344" max="14344" width="12.42578125" style="167" customWidth="1"/>
    <col min="14345" max="14345" width="12.5703125" style="167" customWidth="1"/>
    <col min="14346" max="14346" width="13.5703125" style="167" customWidth="1"/>
    <col min="14347" max="14348" width="12.42578125" style="167" customWidth="1"/>
    <col min="14349" max="14349" width="13.5703125" style="167" bestFit="1" customWidth="1"/>
    <col min="14350" max="14372" width="11.42578125" style="167"/>
    <col min="14373" max="14373" width="13.5703125" style="167" customWidth="1"/>
    <col min="14374" max="14591" width="11.42578125" style="167"/>
    <col min="14592" max="14592" width="20.140625" style="167" customWidth="1"/>
    <col min="14593" max="14593" width="12.140625" style="167" customWidth="1"/>
    <col min="14594" max="14594" width="11.85546875" style="167" customWidth="1"/>
    <col min="14595" max="14595" width="13.28515625" style="167" customWidth="1"/>
    <col min="14596" max="14596" width="2.140625" style="167" customWidth="1"/>
    <col min="14597" max="14597" width="11.42578125" style="167" customWidth="1"/>
    <col min="14598" max="14598" width="14.5703125" style="167" customWidth="1"/>
    <col min="14599" max="14599" width="12.5703125" style="167" customWidth="1"/>
    <col min="14600" max="14600" width="12.42578125" style="167" customWidth="1"/>
    <col min="14601" max="14601" width="12.5703125" style="167" customWidth="1"/>
    <col min="14602" max="14602" width="13.5703125" style="167" customWidth="1"/>
    <col min="14603" max="14604" width="12.42578125" style="167" customWidth="1"/>
    <col min="14605" max="14605" width="13.5703125" style="167" bestFit="1" customWidth="1"/>
    <col min="14606" max="14628" width="11.42578125" style="167"/>
    <col min="14629" max="14629" width="13.5703125" style="167" customWidth="1"/>
    <col min="14630" max="14847" width="11.42578125" style="167"/>
    <col min="14848" max="14848" width="20.140625" style="167" customWidth="1"/>
    <col min="14849" max="14849" width="12.140625" style="167" customWidth="1"/>
    <col min="14850" max="14850" width="11.85546875" style="167" customWidth="1"/>
    <col min="14851" max="14851" width="13.28515625" style="167" customWidth="1"/>
    <col min="14852" max="14852" width="2.140625" style="167" customWidth="1"/>
    <col min="14853" max="14853" width="11.42578125" style="167" customWidth="1"/>
    <col min="14854" max="14854" width="14.5703125" style="167" customWidth="1"/>
    <col min="14855" max="14855" width="12.5703125" style="167" customWidth="1"/>
    <col min="14856" max="14856" width="12.42578125" style="167" customWidth="1"/>
    <col min="14857" max="14857" width="12.5703125" style="167" customWidth="1"/>
    <col min="14858" max="14858" width="13.5703125" style="167" customWidth="1"/>
    <col min="14859" max="14860" width="12.42578125" style="167" customWidth="1"/>
    <col min="14861" max="14861" width="13.5703125" style="167" bestFit="1" customWidth="1"/>
    <col min="14862" max="14884" width="11.42578125" style="167"/>
    <col min="14885" max="14885" width="13.5703125" style="167" customWidth="1"/>
    <col min="14886" max="15103" width="11.42578125" style="167"/>
    <col min="15104" max="15104" width="20.140625" style="167" customWidth="1"/>
    <col min="15105" max="15105" width="12.140625" style="167" customWidth="1"/>
    <col min="15106" max="15106" width="11.85546875" style="167" customWidth="1"/>
    <col min="15107" max="15107" width="13.28515625" style="167" customWidth="1"/>
    <col min="15108" max="15108" width="2.140625" style="167" customWidth="1"/>
    <col min="15109" max="15109" width="11.42578125" style="167" customWidth="1"/>
    <col min="15110" max="15110" width="14.5703125" style="167" customWidth="1"/>
    <col min="15111" max="15111" width="12.5703125" style="167" customWidth="1"/>
    <col min="15112" max="15112" width="12.42578125" style="167" customWidth="1"/>
    <col min="15113" max="15113" width="12.5703125" style="167" customWidth="1"/>
    <col min="15114" max="15114" width="13.5703125" style="167" customWidth="1"/>
    <col min="15115" max="15116" width="12.42578125" style="167" customWidth="1"/>
    <col min="15117" max="15117" width="13.5703125" style="167" bestFit="1" customWidth="1"/>
    <col min="15118" max="15140" width="11.42578125" style="167"/>
    <col min="15141" max="15141" width="13.5703125" style="167" customWidth="1"/>
    <col min="15142" max="15359" width="11.42578125" style="167"/>
    <col min="15360" max="15360" width="20.140625" style="167" customWidth="1"/>
    <col min="15361" max="15361" width="12.140625" style="167" customWidth="1"/>
    <col min="15362" max="15362" width="11.85546875" style="167" customWidth="1"/>
    <col min="15363" max="15363" width="13.28515625" style="167" customWidth="1"/>
    <col min="15364" max="15364" width="2.140625" style="167" customWidth="1"/>
    <col min="15365" max="15365" width="11.42578125" style="167" customWidth="1"/>
    <col min="15366" max="15366" width="14.5703125" style="167" customWidth="1"/>
    <col min="15367" max="15367" width="12.5703125" style="167" customWidth="1"/>
    <col min="15368" max="15368" width="12.42578125" style="167" customWidth="1"/>
    <col min="15369" max="15369" width="12.5703125" style="167" customWidth="1"/>
    <col min="15370" max="15370" width="13.5703125" style="167" customWidth="1"/>
    <col min="15371" max="15372" width="12.42578125" style="167" customWidth="1"/>
    <col min="15373" max="15373" width="13.5703125" style="167" bestFit="1" customWidth="1"/>
    <col min="15374" max="15396" width="11.42578125" style="167"/>
    <col min="15397" max="15397" width="13.5703125" style="167" customWidth="1"/>
    <col min="15398" max="15615" width="11.42578125" style="167"/>
    <col min="15616" max="15616" width="20.140625" style="167" customWidth="1"/>
    <col min="15617" max="15617" width="12.140625" style="167" customWidth="1"/>
    <col min="15618" max="15618" width="11.85546875" style="167" customWidth="1"/>
    <col min="15619" max="15619" width="13.28515625" style="167" customWidth="1"/>
    <col min="15620" max="15620" width="2.140625" style="167" customWidth="1"/>
    <col min="15621" max="15621" width="11.42578125" style="167" customWidth="1"/>
    <col min="15622" max="15622" width="14.5703125" style="167" customWidth="1"/>
    <col min="15623" max="15623" width="12.5703125" style="167" customWidth="1"/>
    <col min="15624" max="15624" width="12.42578125" style="167" customWidth="1"/>
    <col min="15625" max="15625" width="12.5703125" style="167" customWidth="1"/>
    <col min="15626" max="15626" width="13.5703125" style="167" customWidth="1"/>
    <col min="15627" max="15628" width="12.42578125" style="167" customWidth="1"/>
    <col min="15629" max="15629" width="13.5703125" style="167" bestFit="1" customWidth="1"/>
    <col min="15630" max="15652" width="11.42578125" style="167"/>
    <col min="15653" max="15653" width="13.5703125" style="167" customWidth="1"/>
    <col min="15654" max="15871" width="11.42578125" style="167"/>
    <col min="15872" max="15872" width="20.140625" style="167" customWidth="1"/>
    <col min="15873" max="15873" width="12.140625" style="167" customWidth="1"/>
    <col min="15874" max="15874" width="11.85546875" style="167" customWidth="1"/>
    <col min="15875" max="15875" width="13.28515625" style="167" customWidth="1"/>
    <col min="15876" max="15876" width="2.140625" style="167" customWidth="1"/>
    <col min="15877" max="15877" width="11.42578125" style="167" customWidth="1"/>
    <col min="15878" max="15878" width="14.5703125" style="167" customWidth="1"/>
    <col min="15879" max="15879" width="12.5703125" style="167" customWidth="1"/>
    <col min="15880" max="15880" width="12.42578125" style="167" customWidth="1"/>
    <col min="15881" max="15881" width="12.5703125" style="167" customWidth="1"/>
    <col min="15882" max="15882" width="13.5703125" style="167" customWidth="1"/>
    <col min="15883" max="15884" width="12.42578125" style="167" customWidth="1"/>
    <col min="15885" max="15885" width="13.5703125" style="167" bestFit="1" customWidth="1"/>
    <col min="15886" max="15908" width="11.42578125" style="167"/>
    <col min="15909" max="15909" width="13.5703125" style="167" customWidth="1"/>
    <col min="15910" max="16127" width="11.42578125" style="167"/>
    <col min="16128" max="16128" width="20.140625" style="167" customWidth="1"/>
    <col min="16129" max="16129" width="12.140625" style="167" customWidth="1"/>
    <col min="16130" max="16130" width="11.85546875" style="167" customWidth="1"/>
    <col min="16131" max="16131" width="13.28515625" style="167" customWidth="1"/>
    <col min="16132" max="16132" width="2.140625" style="167" customWidth="1"/>
    <col min="16133" max="16133" width="11.42578125" style="167" customWidth="1"/>
    <col min="16134" max="16134" width="14.5703125" style="167" customWidth="1"/>
    <col min="16135" max="16135" width="12.5703125" style="167" customWidth="1"/>
    <col min="16136" max="16136" width="12.42578125" style="167" customWidth="1"/>
    <col min="16137" max="16137" width="12.5703125" style="167" customWidth="1"/>
    <col min="16138" max="16138" width="13.5703125" style="167" customWidth="1"/>
    <col min="16139" max="16140" width="12.42578125" style="167" customWidth="1"/>
    <col min="16141" max="16141" width="13.5703125" style="167" bestFit="1" customWidth="1"/>
    <col min="16142" max="16164" width="11.42578125" style="167"/>
    <col min="16165" max="16165" width="13.5703125" style="167" customWidth="1"/>
    <col min="16166" max="16384" width="11.42578125" style="167"/>
  </cols>
  <sheetData>
    <row r="1" spans="1:37">
      <c r="A1" s="386" t="s">
        <v>3</v>
      </c>
      <c r="B1" s="386"/>
      <c r="C1" s="386"/>
      <c r="D1" s="386"/>
      <c r="E1" s="386"/>
      <c r="F1" s="386"/>
      <c r="G1" s="386"/>
      <c r="H1" s="386"/>
      <c r="I1" s="386"/>
      <c r="J1" s="386"/>
      <c r="K1" s="387"/>
      <c r="L1" s="187"/>
    </row>
    <row r="2" spans="1:37">
      <c r="A2" s="386" t="s">
        <v>566</v>
      </c>
      <c r="B2" s="386"/>
      <c r="C2" s="386"/>
      <c r="D2" s="386"/>
      <c r="E2" s="386"/>
      <c r="F2" s="386"/>
      <c r="G2" s="386"/>
      <c r="H2" s="386"/>
      <c r="I2" s="386"/>
      <c r="J2" s="386"/>
      <c r="K2" s="387"/>
      <c r="L2" s="187"/>
    </row>
    <row r="3" spans="1:37" ht="12" customHeight="1" thickBot="1">
      <c r="A3" s="549" t="s">
        <v>4</v>
      </c>
      <c r="B3" s="550"/>
      <c r="C3" s="550"/>
      <c r="D3" s="550"/>
      <c r="E3" s="550"/>
      <c r="F3" s="550"/>
      <c r="G3" s="550"/>
      <c r="H3" s="550"/>
      <c r="I3" s="550"/>
      <c r="J3" s="550"/>
      <c r="K3" s="301"/>
      <c r="L3" s="551"/>
    </row>
    <row r="4" spans="1:37" ht="57" thickTop="1">
      <c r="A4" s="552" t="s">
        <v>281</v>
      </c>
      <c r="B4" s="553" t="s">
        <v>567</v>
      </c>
      <c r="C4" s="553" t="s">
        <v>568</v>
      </c>
      <c r="D4" s="553" t="s">
        <v>569</v>
      </c>
      <c r="E4" s="553" t="s">
        <v>570</v>
      </c>
      <c r="F4" s="553" t="s">
        <v>571</v>
      </c>
      <c r="G4" s="553" t="s">
        <v>572</v>
      </c>
      <c r="H4" s="553" t="s">
        <v>573</v>
      </c>
      <c r="I4" s="553" t="s">
        <v>574</v>
      </c>
      <c r="J4" s="553" t="s">
        <v>575</v>
      </c>
      <c r="K4" s="554" t="s">
        <v>24</v>
      </c>
      <c r="L4" s="555"/>
      <c r="M4" s="556"/>
    </row>
    <row r="5" spans="1:37" s="561" customFormat="1" ht="12.75" customHeight="1">
      <c r="A5" s="557" t="s">
        <v>7</v>
      </c>
      <c r="B5" s="558">
        <v>20938809.733048107</v>
      </c>
      <c r="C5" s="559">
        <v>-800560.11289511097</v>
      </c>
      <c r="D5" s="559">
        <v>945939.57288999995</v>
      </c>
      <c r="E5" s="560">
        <v>588299.46</v>
      </c>
      <c r="F5" s="560">
        <v>571080.26381000003</v>
      </c>
      <c r="G5" s="560" t="s">
        <v>44</v>
      </c>
      <c r="H5" s="560" t="s">
        <v>44</v>
      </c>
      <c r="I5" s="560">
        <v>886644.03999999992</v>
      </c>
      <c r="J5" s="560">
        <v>360722.73508999997</v>
      </c>
      <c r="K5" s="980">
        <f t="shared" ref="K5:K19" si="0">SUM(B5:J5)</f>
        <v>23490935.691942994</v>
      </c>
      <c r="L5" s="560"/>
      <c r="M5" s="196"/>
      <c r="O5" s="196"/>
      <c r="P5" s="562"/>
      <c r="S5" s="563"/>
      <c r="T5" s="563"/>
      <c r="Y5" s="564"/>
      <c r="Z5" s="564"/>
      <c r="AA5" s="564"/>
      <c r="AB5" s="564"/>
      <c r="AC5" s="564"/>
      <c r="AD5" s="564"/>
      <c r="AE5" s="565"/>
      <c r="AF5" s="564"/>
      <c r="AG5" s="564"/>
      <c r="AH5" s="564"/>
      <c r="AI5" s="564"/>
      <c r="AJ5" s="564"/>
      <c r="AK5" s="564"/>
    </row>
    <row r="6" spans="1:37" s="561" customFormat="1" ht="12.75" customHeight="1">
      <c r="A6" s="557" t="s">
        <v>8</v>
      </c>
      <c r="B6" s="558">
        <v>5362887.9450388411</v>
      </c>
      <c r="C6" s="559">
        <v>1860773.1018826319</v>
      </c>
      <c r="D6" s="559">
        <v>192413.21403999999</v>
      </c>
      <c r="E6" s="560">
        <v>88429.434000000008</v>
      </c>
      <c r="F6" s="560">
        <v>107068.95125</v>
      </c>
      <c r="G6" s="560">
        <v>44343.360000000001</v>
      </c>
      <c r="H6" s="560">
        <v>86292.376390000005</v>
      </c>
      <c r="I6" s="560">
        <v>323796.16999999993</v>
      </c>
      <c r="J6" s="560">
        <v>413585.13738000003</v>
      </c>
      <c r="K6" s="980">
        <f t="shared" si="0"/>
        <v>8479589.6899814736</v>
      </c>
      <c r="L6" s="560"/>
      <c r="M6" s="196"/>
      <c r="O6" s="196"/>
      <c r="P6" s="562"/>
      <c r="S6" s="563"/>
      <c r="T6" s="563"/>
      <c r="Y6" s="564"/>
      <c r="Z6" s="564"/>
      <c r="AA6" s="564"/>
      <c r="AB6" s="564"/>
      <c r="AC6" s="564"/>
      <c r="AD6" s="564"/>
      <c r="AE6" s="565"/>
      <c r="AF6" s="564"/>
      <c r="AG6" s="564"/>
      <c r="AH6" s="564"/>
      <c r="AI6" s="564"/>
      <c r="AJ6" s="564"/>
    </row>
    <row r="7" spans="1:37" s="561" customFormat="1" ht="12.75" customHeight="1">
      <c r="A7" s="557" t="s">
        <v>9</v>
      </c>
      <c r="B7" s="558">
        <v>14726611.430617375</v>
      </c>
      <c r="C7" s="559">
        <v>4875456.2378113708</v>
      </c>
      <c r="D7" s="559">
        <v>662994.73548000003</v>
      </c>
      <c r="E7" s="560">
        <v>146120.77000000002</v>
      </c>
      <c r="F7" s="560">
        <v>138845.76730000001</v>
      </c>
      <c r="G7" s="560">
        <v>160341.01</v>
      </c>
      <c r="H7" s="560" t="s">
        <v>44</v>
      </c>
      <c r="I7" s="560">
        <v>905659.11</v>
      </c>
      <c r="J7" s="560">
        <v>1743884.4975699999</v>
      </c>
      <c r="K7" s="980">
        <f t="shared" si="0"/>
        <v>23359913.558778744</v>
      </c>
      <c r="L7" s="560"/>
      <c r="M7" s="196"/>
      <c r="O7" s="196"/>
      <c r="P7" s="562"/>
      <c r="S7" s="563"/>
      <c r="T7" s="563"/>
      <c r="Y7" s="564"/>
      <c r="Z7" s="564"/>
      <c r="AA7" s="564"/>
      <c r="AB7" s="564"/>
      <c r="AC7" s="564"/>
      <c r="AD7" s="564"/>
      <c r="AE7" s="564"/>
      <c r="AF7" s="564"/>
      <c r="AG7" s="564"/>
      <c r="AH7" s="564"/>
      <c r="AI7" s="564"/>
      <c r="AJ7" s="564"/>
    </row>
    <row r="8" spans="1:37" s="561" customFormat="1" ht="12.75" customHeight="1">
      <c r="A8" s="557" t="s">
        <v>10</v>
      </c>
      <c r="B8" s="558">
        <v>2336216.484898136</v>
      </c>
      <c r="C8" s="559">
        <v>429752.46031365497</v>
      </c>
      <c r="D8" s="559">
        <v>74601.772519999999</v>
      </c>
      <c r="E8" s="560">
        <v>16552.580000000002</v>
      </c>
      <c r="F8" s="560">
        <v>29529.873529999997</v>
      </c>
      <c r="G8" s="560">
        <v>13803.03</v>
      </c>
      <c r="H8" s="560">
        <v>203562.6012</v>
      </c>
      <c r="I8" s="560">
        <v>124098.51999999999</v>
      </c>
      <c r="J8" s="560">
        <v>108307.52231999999</v>
      </c>
      <c r="K8" s="980">
        <f t="shared" si="0"/>
        <v>3336424.8447817909</v>
      </c>
      <c r="L8" s="560"/>
      <c r="M8" s="196"/>
      <c r="O8" s="196"/>
      <c r="P8" s="562"/>
      <c r="S8" s="563"/>
      <c r="T8" s="563"/>
      <c r="Y8" s="564"/>
      <c r="Z8" s="564"/>
      <c r="AA8" s="564"/>
      <c r="AB8" s="564"/>
      <c r="AC8" s="564"/>
      <c r="AD8" s="564"/>
      <c r="AE8" s="565"/>
      <c r="AF8" s="564"/>
      <c r="AG8" s="564"/>
      <c r="AH8" s="564"/>
      <c r="AI8" s="564"/>
      <c r="AJ8" s="564"/>
    </row>
    <row r="9" spans="1:37" s="561" customFormat="1" ht="12.75" customHeight="1">
      <c r="A9" s="557" t="s">
        <v>11</v>
      </c>
      <c r="B9" s="558">
        <v>1322280.0122622882</v>
      </c>
      <c r="C9" s="559">
        <v>458413.1156460059</v>
      </c>
      <c r="D9" s="560">
        <v>40864.384890000001</v>
      </c>
      <c r="E9" s="560">
        <v>29958.41</v>
      </c>
      <c r="F9" s="560">
        <v>21824.745189999998</v>
      </c>
      <c r="G9" s="560">
        <v>5400.6399999999994</v>
      </c>
      <c r="H9" s="560">
        <v>102.07245400000001</v>
      </c>
      <c r="I9" s="560">
        <v>77342.12999999999</v>
      </c>
      <c r="J9" s="560">
        <v>79263.042409999995</v>
      </c>
      <c r="K9" s="980">
        <f t="shared" si="0"/>
        <v>2035448.5528522937</v>
      </c>
      <c r="L9" s="560"/>
      <c r="M9" s="196"/>
      <c r="O9" s="196"/>
      <c r="P9" s="562"/>
      <c r="S9" s="563"/>
      <c r="T9" s="563"/>
      <c r="Y9" s="564"/>
      <c r="Z9" s="564"/>
      <c r="AA9" s="564"/>
      <c r="AB9" s="564"/>
      <c r="AC9" s="564"/>
      <c r="AD9" s="564"/>
      <c r="AE9" s="565"/>
      <c r="AF9" s="564"/>
      <c r="AG9" s="564"/>
      <c r="AH9" s="564"/>
      <c r="AI9" s="564"/>
      <c r="AJ9" s="564"/>
    </row>
    <row r="10" spans="1:37" s="561" customFormat="1" ht="12.75" customHeight="1">
      <c r="A10" s="557" t="s">
        <v>12</v>
      </c>
      <c r="B10" s="558">
        <v>716807.66450417787</v>
      </c>
      <c r="C10" s="559">
        <v>231223.69443782713</v>
      </c>
      <c r="D10" s="559">
        <v>19326.248759999999</v>
      </c>
      <c r="E10" s="560">
        <v>13246.23</v>
      </c>
      <c r="F10" s="560">
        <v>10934.516390000001</v>
      </c>
      <c r="G10" s="560" t="s">
        <v>44</v>
      </c>
      <c r="H10" s="560">
        <v>690.01692100000002</v>
      </c>
      <c r="I10" s="560">
        <v>38196.300000000003</v>
      </c>
      <c r="J10" s="560">
        <v>59868.69614</v>
      </c>
      <c r="K10" s="980">
        <f t="shared" si="0"/>
        <v>1090293.367153005</v>
      </c>
      <c r="L10" s="560"/>
      <c r="M10" s="196"/>
      <c r="O10" s="196"/>
      <c r="P10" s="562"/>
      <c r="S10" s="563"/>
      <c r="T10" s="563"/>
      <c r="Y10" s="564"/>
      <c r="Z10" s="564"/>
      <c r="AA10" s="564"/>
      <c r="AB10" s="564"/>
      <c r="AC10" s="564"/>
      <c r="AD10" s="564"/>
      <c r="AE10" s="565"/>
      <c r="AF10" s="564"/>
      <c r="AG10" s="564"/>
      <c r="AH10" s="564"/>
      <c r="AI10" s="564"/>
      <c r="AJ10" s="564"/>
    </row>
    <row r="11" spans="1:37" s="561" customFormat="1" ht="12.75" customHeight="1">
      <c r="A11" s="557" t="s">
        <v>13</v>
      </c>
      <c r="B11" s="558">
        <v>2695425.3979815668</v>
      </c>
      <c r="C11" s="559">
        <v>470414.64435902948</v>
      </c>
      <c r="D11" s="559">
        <v>167229.08807</v>
      </c>
      <c r="E11" s="560">
        <v>52089.659999999996</v>
      </c>
      <c r="F11" s="560">
        <v>32471.81783</v>
      </c>
      <c r="G11" s="560">
        <v>21876.560000000001</v>
      </c>
      <c r="H11" s="560">
        <v>204907.43704000002</v>
      </c>
      <c r="I11" s="560">
        <v>153592.16</v>
      </c>
      <c r="J11" s="560">
        <v>158663.58108999999</v>
      </c>
      <c r="K11" s="980">
        <f t="shared" si="0"/>
        <v>3956670.3463705969</v>
      </c>
      <c r="L11" s="560"/>
      <c r="M11" s="196"/>
      <c r="O11" s="196"/>
      <c r="P11" s="562"/>
      <c r="S11" s="563"/>
      <c r="T11" s="563"/>
      <c r="Y11" s="564"/>
      <c r="Z11" s="564"/>
      <c r="AA11" s="564"/>
      <c r="AB11" s="564"/>
      <c r="AC11" s="564"/>
      <c r="AD11" s="564"/>
      <c r="AE11" s="565"/>
      <c r="AF11" s="564"/>
      <c r="AG11" s="564"/>
      <c r="AH11" s="564"/>
      <c r="AI11" s="564"/>
      <c r="AJ11" s="564"/>
    </row>
    <row r="12" spans="1:37" s="561" customFormat="1" ht="12.75" customHeight="1">
      <c r="A12" s="557" t="s">
        <v>14</v>
      </c>
      <c r="B12" s="558">
        <v>10371459.875102775</v>
      </c>
      <c r="C12" s="559">
        <v>-232335.72574439691</v>
      </c>
      <c r="D12" s="559">
        <v>1115441.9550000001</v>
      </c>
      <c r="E12" s="560">
        <v>296830.8</v>
      </c>
      <c r="F12" s="560">
        <v>192312.45431</v>
      </c>
      <c r="G12" s="560">
        <v>54849.51</v>
      </c>
      <c r="H12" s="560">
        <v>26256.536510000002</v>
      </c>
      <c r="I12" s="560">
        <v>449053.89000000007</v>
      </c>
      <c r="J12" s="560">
        <v>196912.44635000001</v>
      </c>
      <c r="K12" s="980">
        <f t="shared" si="0"/>
        <v>12470781.741528381</v>
      </c>
      <c r="L12" s="560"/>
      <c r="M12" s="196"/>
      <c r="N12" s="196"/>
      <c r="O12" s="196"/>
      <c r="P12" s="562"/>
      <c r="S12" s="563"/>
      <c r="T12" s="563"/>
      <c r="Y12" s="564"/>
      <c r="Z12" s="564"/>
      <c r="AA12" s="564"/>
      <c r="AB12" s="564"/>
      <c r="AC12" s="564"/>
      <c r="AD12" s="564"/>
      <c r="AE12" s="565"/>
      <c r="AF12" s="564"/>
      <c r="AG12" s="564"/>
      <c r="AH12" s="564"/>
      <c r="AI12" s="564"/>
      <c r="AJ12" s="564"/>
    </row>
    <row r="13" spans="1:37" s="561" customFormat="1" ht="12.75" customHeight="1">
      <c r="A13" s="557" t="s">
        <v>15</v>
      </c>
      <c r="B13" s="558">
        <v>3231074.2922673593</v>
      </c>
      <c r="C13" s="559">
        <v>394543.8064066025</v>
      </c>
      <c r="D13" s="559">
        <v>77769.877110000001</v>
      </c>
      <c r="E13" s="560">
        <v>78704.66</v>
      </c>
      <c r="F13" s="560">
        <v>58052.424139999996</v>
      </c>
      <c r="G13" s="560" t="s">
        <v>44</v>
      </c>
      <c r="H13" s="560" t="s">
        <v>44</v>
      </c>
      <c r="I13" s="560">
        <v>185718.55000000002</v>
      </c>
      <c r="J13" s="560">
        <v>550816.47390999994</v>
      </c>
      <c r="K13" s="980">
        <f t="shared" si="0"/>
        <v>4576680.0838339617</v>
      </c>
      <c r="L13" s="560"/>
      <c r="M13" s="196"/>
      <c r="O13" s="196"/>
      <c r="P13" s="562"/>
      <c r="S13" s="563"/>
      <c r="T13" s="563"/>
      <c r="Y13" s="564"/>
      <c r="Z13" s="564"/>
      <c r="AA13" s="564"/>
      <c r="AB13" s="564"/>
      <c r="AC13" s="564"/>
      <c r="AD13" s="564"/>
      <c r="AE13" s="565"/>
      <c r="AF13" s="564"/>
      <c r="AG13" s="564"/>
      <c r="AH13" s="564"/>
      <c r="AI13" s="564"/>
      <c r="AJ13" s="564"/>
    </row>
    <row r="14" spans="1:37" s="561" customFormat="1" ht="12.75" customHeight="1">
      <c r="A14" s="557" t="s">
        <v>16</v>
      </c>
      <c r="B14" s="558">
        <v>3705567.892753223</v>
      </c>
      <c r="C14" s="559">
        <v>1200280.4077680414</v>
      </c>
      <c r="D14" s="559">
        <v>156354.85678999999</v>
      </c>
      <c r="E14" s="560">
        <v>14966.32</v>
      </c>
      <c r="F14" s="560">
        <v>32625.343010000004</v>
      </c>
      <c r="G14" s="560">
        <v>34069.089999999997</v>
      </c>
      <c r="H14" s="560">
        <v>35904.549020000006</v>
      </c>
      <c r="I14" s="560">
        <v>218787.22000000006</v>
      </c>
      <c r="J14" s="560">
        <v>887917.99127999996</v>
      </c>
      <c r="K14" s="980">
        <f t="shared" si="0"/>
        <v>6286473.6706212629</v>
      </c>
      <c r="L14" s="560"/>
      <c r="M14" s="196"/>
      <c r="N14" s="196"/>
      <c r="O14" s="196"/>
      <c r="P14" s="562"/>
      <c r="S14" s="563"/>
      <c r="T14" s="563"/>
      <c r="Y14" s="564"/>
      <c r="Z14" s="564"/>
      <c r="AA14" s="564"/>
      <c r="AB14" s="564"/>
      <c r="AC14" s="564"/>
      <c r="AD14" s="564"/>
      <c r="AE14" s="565"/>
      <c r="AF14" s="564"/>
      <c r="AG14" s="564"/>
      <c r="AH14" s="564"/>
      <c r="AI14" s="564"/>
      <c r="AJ14" s="564"/>
    </row>
    <row r="15" spans="1:37" s="561" customFormat="1" ht="12.75" customHeight="1">
      <c r="A15" s="557" t="s">
        <v>17</v>
      </c>
      <c r="B15" s="558">
        <v>1868032.3067441934</v>
      </c>
      <c r="C15" s="559">
        <v>2605763.5262783044</v>
      </c>
      <c r="D15" s="559">
        <v>689048.25988999999</v>
      </c>
      <c r="E15" s="560">
        <v>468421.59</v>
      </c>
      <c r="F15" s="560">
        <v>48132.058040000004</v>
      </c>
      <c r="G15" s="560">
        <v>46729.59</v>
      </c>
      <c r="H15" s="560">
        <v>73087.470408428402</v>
      </c>
      <c r="I15" s="560">
        <v>508074.94000000012</v>
      </c>
      <c r="J15" s="560">
        <v>284313.85298999998</v>
      </c>
      <c r="K15" s="980">
        <f t="shared" si="0"/>
        <v>6591603.5943509256</v>
      </c>
      <c r="L15" s="560"/>
      <c r="M15" s="196"/>
      <c r="N15" s="196"/>
      <c r="O15" s="196"/>
      <c r="P15" s="562"/>
      <c r="S15" s="563"/>
      <c r="T15" s="563"/>
      <c r="Y15" s="564"/>
      <c r="Z15" s="564"/>
      <c r="AA15" s="564"/>
      <c r="AB15" s="564"/>
      <c r="AC15" s="564"/>
      <c r="AD15" s="564"/>
      <c r="AE15" s="565"/>
      <c r="AF15" s="564"/>
      <c r="AG15" s="564"/>
      <c r="AH15" s="564"/>
      <c r="AI15" s="564"/>
      <c r="AJ15" s="564"/>
    </row>
    <row r="16" spans="1:37" s="561" customFormat="1" ht="12.75" customHeight="1">
      <c r="A16" s="557" t="s">
        <v>18</v>
      </c>
      <c r="B16" s="558">
        <v>1750557.0446745341</v>
      </c>
      <c r="C16" s="559">
        <v>1199897.5503883779</v>
      </c>
      <c r="D16" s="559">
        <v>88673.746849999996</v>
      </c>
      <c r="E16" s="560">
        <v>94951.709999999992</v>
      </c>
      <c r="F16" s="560">
        <v>13026.35534</v>
      </c>
      <c r="G16" s="560">
        <v>25046.959999999999</v>
      </c>
      <c r="H16" s="560">
        <v>43698.998450000006</v>
      </c>
      <c r="I16" s="560">
        <v>168772.39999999994</v>
      </c>
      <c r="J16" s="560">
        <v>640635.82010000001</v>
      </c>
      <c r="K16" s="980">
        <f t="shared" si="0"/>
        <v>4025260.5858029118</v>
      </c>
      <c r="L16" s="560"/>
      <c r="M16" s="196"/>
      <c r="N16" s="196"/>
      <c r="O16" s="196"/>
      <c r="P16" s="562"/>
      <c r="S16" s="563"/>
      <c r="T16" s="563"/>
      <c r="Y16" s="564"/>
      <c r="Z16" s="564"/>
      <c r="AA16" s="564"/>
      <c r="AB16" s="564"/>
      <c r="AC16" s="564"/>
      <c r="AD16" s="564"/>
      <c r="AE16" s="565"/>
      <c r="AF16" s="564"/>
      <c r="AG16" s="564"/>
      <c r="AH16" s="564"/>
      <c r="AI16" s="564"/>
      <c r="AJ16" s="564"/>
    </row>
    <row r="17" spans="1:36" s="561" customFormat="1" ht="12.75" customHeight="1">
      <c r="A17" s="557" t="s">
        <v>19</v>
      </c>
      <c r="B17" s="558">
        <v>3572680.6210460393</v>
      </c>
      <c r="C17" s="559">
        <v>-950707.03740233358</v>
      </c>
      <c r="D17" s="559">
        <v>582300.54932999995</v>
      </c>
      <c r="E17" s="560">
        <v>139764.4</v>
      </c>
      <c r="F17" s="560">
        <v>78892.726779999997</v>
      </c>
      <c r="G17" s="560" t="s">
        <v>44</v>
      </c>
      <c r="H17" s="560" t="s">
        <v>44</v>
      </c>
      <c r="I17" s="560">
        <v>87835.069999999978</v>
      </c>
      <c r="J17" s="560">
        <v>45451.117589999994</v>
      </c>
      <c r="K17" s="980">
        <f t="shared" si="0"/>
        <v>3556217.4473437052</v>
      </c>
      <c r="L17" s="560"/>
      <c r="M17" s="196"/>
      <c r="O17" s="196"/>
      <c r="P17" s="562"/>
      <c r="S17" s="563"/>
      <c r="T17" s="563"/>
      <c r="Y17" s="564"/>
      <c r="Z17" s="564"/>
      <c r="AA17" s="564"/>
      <c r="AB17" s="564"/>
      <c r="AC17" s="564"/>
      <c r="AD17" s="564"/>
      <c r="AE17" s="565"/>
      <c r="AF17" s="564"/>
      <c r="AG17" s="564"/>
      <c r="AH17" s="564"/>
      <c r="AI17" s="564"/>
      <c r="AJ17" s="564"/>
    </row>
    <row r="18" spans="1:36" s="561" customFormat="1" ht="12.75" customHeight="1">
      <c r="A18" s="557" t="s">
        <v>20</v>
      </c>
      <c r="B18" s="558">
        <v>19699932.699121337</v>
      </c>
      <c r="C18" s="559">
        <v>-4271146.0312455473</v>
      </c>
      <c r="D18" s="559">
        <v>318692.05388000002</v>
      </c>
      <c r="E18" s="560">
        <v>5232</v>
      </c>
      <c r="F18" s="560">
        <v>141092.11054999998</v>
      </c>
      <c r="G18" s="560" t="s">
        <v>44</v>
      </c>
      <c r="H18" s="560">
        <v>17353.339530999998</v>
      </c>
      <c r="I18" s="560">
        <v>790495.81999999983</v>
      </c>
      <c r="J18" s="560">
        <v>38564.943910000009</v>
      </c>
      <c r="K18" s="980">
        <f t="shared" si="0"/>
        <v>16740216.935746791</v>
      </c>
      <c r="L18" s="560"/>
      <c r="M18" s="196"/>
      <c r="N18" s="196"/>
      <c r="O18" s="196"/>
      <c r="P18" s="562"/>
      <c r="S18" s="563"/>
      <c r="T18" s="563"/>
      <c r="Y18" s="564"/>
      <c r="Z18" s="564"/>
      <c r="AA18" s="564"/>
      <c r="AB18" s="564"/>
      <c r="AC18" s="564"/>
      <c r="AD18" s="564"/>
      <c r="AE18" s="565"/>
      <c r="AF18" s="564"/>
      <c r="AG18" s="564"/>
      <c r="AH18" s="564"/>
      <c r="AI18" s="564"/>
      <c r="AJ18" s="564"/>
    </row>
    <row r="19" spans="1:36" s="561" customFormat="1" ht="12.75" customHeight="1">
      <c r="A19" s="557" t="s">
        <v>21</v>
      </c>
      <c r="B19" s="558">
        <v>5227900.3710580915</v>
      </c>
      <c r="C19" s="559">
        <v>1265723.926072781</v>
      </c>
      <c r="D19" s="559">
        <v>166914.48673999999</v>
      </c>
      <c r="E19" s="560">
        <v>70105.09</v>
      </c>
      <c r="F19" s="560">
        <v>58747.7209</v>
      </c>
      <c r="G19" s="560">
        <v>19351.21</v>
      </c>
      <c r="H19" s="560">
        <v>87153.378710000005</v>
      </c>
      <c r="I19" s="560">
        <v>342513.45000000007</v>
      </c>
      <c r="J19" s="560">
        <v>1095512.2139900001</v>
      </c>
      <c r="K19" s="980">
        <f t="shared" si="0"/>
        <v>8333921.8474708721</v>
      </c>
      <c r="L19" s="560"/>
      <c r="M19" s="196"/>
      <c r="O19" s="196"/>
      <c r="P19" s="562"/>
      <c r="S19" s="563"/>
      <c r="T19" s="563"/>
      <c r="Y19" s="564"/>
      <c r="Z19" s="564"/>
      <c r="AA19" s="564"/>
      <c r="AB19" s="564"/>
      <c r="AC19" s="564"/>
      <c r="AD19" s="564"/>
      <c r="AE19" s="565"/>
      <c r="AF19" s="564"/>
      <c r="AG19" s="564"/>
      <c r="AH19" s="564"/>
      <c r="AI19" s="564"/>
      <c r="AJ19" s="564"/>
    </row>
    <row r="20" spans="1:36" s="561" customFormat="1" ht="21" customHeight="1" thickBot="1">
      <c r="A20" s="566" t="s">
        <v>6</v>
      </c>
      <c r="B20" s="893">
        <f t="shared" ref="B20:F20" si="1">SUM(B5:B19)</f>
        <v>97526243.77111803</v>
      </c>
      <c r="C20" s="893">
        <f t="shared" si="1"/>
        <v>8737493.5640772376</v>
      </c>
      <c r="D20" s="893">
        <f t="shared" si="1"/>
        <v>5298564.8022400001</v>
      </c>
      <c r="E20" s="796">
        <f t="shared" si="1"/>
        <v>2103673.1140000001</v>
      </c>
      <c r="F20" s="796">
        <f t="shared" si="1"/>
        <v>1534637.12837</v>
      </c>
      <c r="G20" s="796">
        <f>SUM(G5:G19)</f>
        <v>425810.95999999996</v>
      </c>
      <c r="H20" s="796">
        <f>SUM(H5:H19)</f>
        <v>779008.77663442842</v>
      </c>
      <c r="I20" s="796">
        <f>SUM(I5:I19)</f>
        <v>5260579.7699999996</v>
      </c>
      <c r="J20" s="796">
        <f>SUM(J5:J19)</f>
        <v>6664420.0721199997</v>
      </c>
      <c r="K20" s="981">
        <f>SUM(K5:K19)</f>
        <v>128330431.95855972</v>
      </c>
      <c r="L20" s="567"/>
      <c r="M20" s="562"/>
      <c r="S20" s="563"/>
      <c r="T20" s="563"/>
      <c r="Y20" s="564"/>
      <c r="Z20" s="564"/>
      <c r="AA20" s="564"/>
      <c r="AB20" s="564"/>
      <c r="AC20" s="564"/>
      <c r="AD20" s="564"/>
      <c r="AE20" s="564"/>
      <c r="AF20" s="564"/>
      <c r="AG20" s="564"/>
      <c r="AH20" s="564"/>
      <c r="AI20" s="564"/>
      <c r="AJ20" s="564"/>
    </row>
    <row r="21" spans="1:36" s="195" customFormat="1" ht="21" customHeight="1" thickTop="1">
      <c r="A21" s="303" t="s">
        <v>22</v>
      </c>
      <c r="B21" s="485"/>
      <c r="C21" s="305"/>
      <c r="D21" s="305"/>
      <c r="E21" s="304"/>
      <c r="F21" s="304"/>
      <c r="G21" s="304"/>
      <c r="H21" s="304"/>
      <c r="I21" s="304"/>
      <c r="J21" s="304"/>
      <c r="K21" s="306"/>
      <c r="L21" s="196"/>
      <c r="M21" s="196"/>
    </row>
    <row r="22" spans="1:36" s="197" customFormat="1" ht="11.25">
      <c r="C22" s="568"/>
      <c r="D22" s="568"/>
      <c r="E22" s="138"/>
      <c r="F22" s="198"/>
      <c r="G22" s="195"/>
      <c r="H22" s="158"/>
      <c r="I22" s="195"/>
      <c r="J22" s="140"/>
      <c r="K22" s="196"/>
      <c r="L22" s="196"/>
    </row>
  </sheetData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H495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91" t="s">
        <v>34</v>
      </c>
      <c r="B1" s="392"/>
      <c r="C1" s="393"/>
    </row>
    <row r="2" spans="1:8">
      <c r="A2" s="397" t="s">
        <v>35</v>
      </c>
      <c r="B2" s="398"/>
      <c r="C2" s="399"/>
    </row>
    <row r="3" spans="1:8">
      <c r="A3" s="397" t="s">
        <v>61</v>
      </c>
      <c r="B3" s="398"/>
      <c r="C3" s="399"/>
    </row>
    <row r="4" spans="1:8">
      <c r="A4" s="605" t="s">
        <v>4</v>
      </c>
      <c r="B4" s="226"/>
      <c r="C4" s="323"/>
    </row>
    <row r="5" spans="1:8" ht="45.75" customHeight="1">
      <c r="A5" s="14" t="s">
        <v>40</v>
      </c>
      <c r="B5" s="606" t="s">
        <v>302</v>
      </c>
      <c r="C5" s="606" t="s">
        <v>301</v>
      </c>
    </row>
    <row r="6" spans="1:8" s="16" customFormat="1" ht="13.5" customHeight="1">
      <c r="A6" s="611" t="s">
        <v>7</v>
      </c>
      <c r="B6" s="810">
        <v>20.356458510776733</v>
      </c>
      <c r="C6" s="811">
        <v>782592.65666409698</v>
      </c>
      <c r="D6" s="56"/>
      <c r="E6" s="56"/>
      <c r="G6" s="129"/>
      <c r="H6" s="129"/>
    </row>
    <row r="7" spans="1:8" s="16" customFormat="1" ht="13.5" customHeight="1">
      <c r="A7" s="570" t="s">
        <v>8</v>
      </c>
      <c r="B7" s="810">
        <v>6.0015477394382089</v>
      </c>
      <c r="C7" s="811">
        <v>230726.14458044752</v>
      </c>
      <c r="D7" s="56"/>
      <c r="E7" s="56"/>
      <c r="G7" s="129"/>
      <c r="H7" s="129"/>
    </row>
    <row r="8" spans="1:8" s="16" customFormat="1" ht="13.5" customHeight="1">
      <c r="A8" s="570" t="s">
        <v>9</v>
      </c>
      <c r="B8" s="810">
        <v>17.02475588843755</v>
      </c>
      <c r="C8" s="811">
        <v>654507.21365588333</v>
      </c>
      <c r="D8" s="56"/>
      <c r="E8" s="56"/>
      <c r="G8" s="129"/>
      <c r="H8" s="129"/>
    </row>
    <row r="9" spans="1:8" s="16" customFormat="1" ht="13.5" customHeight="1">
      <c r="A9" s="570" t="s">
        <v>10</v>
      </c>
      <c r="B9" s="810">
        <v>2.5786623320561226</v>
      </c>
      <c r="C9" s="811">
        <v>99135.230424048626</v>
      </c>
      <c r="D9" s="56"/>
      <c r="E9" s="56"/>
      <c r="G9" s="129"/>
      <c r="H9" s="129"/>
    </row>
    <row r="10" spans="1:8" s="16" customFormat="1" ht="13.5" customHeight="1">
      <c r="A10" s="570" t="s">
        <v>11</v>
      </c>
      <c r="B10" s="810">
        <v>1.4713375776602498</v>
      </c>
      <c r="C10" s="811">
        <v>56564.749862618235</v>
      </c>
      <c r="D10" s="56"/>
      <c r="E10" s="56"/>
      <c r="G10" s="129"/>
      <c r="H10" s="129"/>
    </row>
    <row r="11" spans="1:8" s="16" customFormat="1" ht="13.5" customHeight="1">
      <c r="A11" s="570" t="s">
        <v>12</v>
      </c>
      <c r="B11" s="810">
        <v>0.75646221732480146</v>
      </c>
      <c r="C11" s="811">
        <v>29081.766654490682</v>
      </c>
      <c r="D11" s="56"/>
      <c r="E11" s="56"/>
      <c r="G11" s="129"/>
      <c r="H11" s="129"/>
    </row>
    <row r="12" spans="1:8" s="16" customFormat="1" ht="13.5" customHeight="1">
      <c r="A12" s="570" t="s">
        <v>13</v>
      </c>
      <c r="B12" s="810">
        <v>3.7216014712757048</v>
      </c>
      <c r="C12" s="811">
        <v>143074.88608142649</v>
      </c>
      <c r="D12" s="56"/>
      <c r="E12" s="56"/>
      <c r="G12" s="129"/>
      <c r="H12" s="129"/>
    </row>
    <row r="13" spans="1:8" s="16" customFormat="1" ht="13.5" customHeight="1">
      <c r="A13" s="570" t="s">
        <v>14</v>
      </c>
      <c r="B13" s="810">
        <v>13.535199217127092</v>
      </c>
      <c r="C13" s="811">
        <v>520353.16006473271</v>
      </c>
      <c r="D13" s="56"/>
      <c r="E13" s="56"/>
      <c r="G13" s="129"/>
      <c r="H13" s="129"/>
    </row>
    <row r="14" spans="1:8" s="16" customFormat="1" ht="13.5" customHeight="1">
      <c r="A14" s="570" t="s">
        <v>15</v>
      </c>
      <c r="B14" s="810">
        <v>3.3718957122578996</v>
      </c>
      <c r="C14" s="811">
        <v>129630.64385945092</v>
      </c>
      <c r="D14" s="56"/>
      <c r="E14" s="56"/>
      <c r="G14" s="129"/>
      <c r="H14" s="129"/>
    </row>
    <row r="15" spans="1:8" s="16" customFormat="1" ht="13.5" customHeight="1">
      <c r="A15" s="570" t="s">
        <v>16</v>
      </c>
      <c r="B15" s="810">
        <v>4.8059670047586671</v>
      </c>
      <c r="C15" s="811">
        <v>184762.71224206017</v>
      </c>
      <c r="D15" s="56"/>
      <c r="E15" s="56"/>
      <c r="G15" s="129"/>
      <c r="H15" s="129"/>
    </row>
    <row r="16" spans="1:8" s="16" customFormat="1" ht="13.5" customHeight="1">
      <c r="A16" s="570" t="s">
        <v>17</v>
      </c>
      <c r="B16" s="810">
        <v>0</v>
      </c>
      <c r="C16" s="811">
        <v>0</v>
      </c>
      <c r="D16" s="56"/>
      <c r="E16" s="56"/>
      <c r="G16" s="129"/>
      <c r="H16" s="129"/>
    </row>
    <row r="17" spans="1:8" s="16" customFormat="1" ht="13.5" customHeight="1">
      <c r="A17" s="570" t="s">
        <v>18</v>
      </c>
      <c r="B17" s="810">
        <v>2.5767011595532399</v>
      </c>
      <c r="C17" s="811">
        <v>99059.834244580808</v>
      </c>
      <c r="D17" s="56"/>
      <c r="E17" s="56"/>
      <c r="G17" s="129"/>
      <c r="H17" s="129"/>
    </row>
    <row r="18" spans="1:8" s="16" customFormat="1" ht="13.5" customHeight="1">
      <c r="A18" s="570" t="s">
        <v>19</v>
      </c>
      <c r="B18" s="810">
        <v>4.4122365291147663</v>
      </c>
      <c r="C18" s="811">
        <v>169625.96442413036</v>
      </c>
      <c r="D18" s="56"/>
      <c r="E18" s="56"/>
      <c r="G18" s="129"/>
      <c r="H18" s="129"/>
    </row>
    <row r="19" spans="1:8" s="16" customFormat="1" ht="13.5" customHeight="1">
      <c r="A19" s="570" t="s">
        <v>20</v>
      </c>
      <c r="B19" s="810">
        <v>13.735871976933057</v>
      </c>
      <c r="C19" s="811">
        <v>528067.91202581313</v>
      </c>
      <c r="D19" s="56"/>
      <c r="E19" s="56"/>
      <c r="G19" s="129"/>
      <c r="H19" s="129"/>
    </row>
    <row r="20" spans="1:8" s="16" customFormat="1" ht="13.5" customHeight="1">
      <c r="A20" s="570" t="s">
        <v>21</v>
      </c>
      <c r="B20" s="810">
        <v>5.6513026632859145</v>
      </c>
      <c r="C20" s="811">
        <v>217261.16861302004</v>
      </c>
      <c r="D20" s="56"/>
      <c r="E20" s="56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100.00000000000001</v>
      </c>
      <c r="C21" s="19">
        <f>SUM(C6:C20)</f>
        <v>3844444.0433967998</v>
      </c>
      <c r="E21" s="17"/>
      <c r="G21" s="129"/>
      <c r="H21" s="129"/>
    </row>
    <row r="22" spans="1:8" s="16" customFormat="1" ht="14.25" customHeight="1" thickTop="1">
      <c r="A22" s="488" t="s">
        <v>82</v>
      </c>
      <c r="B22" s="489"/>
      <c r="C22" s="807">
        <v>6628351.7989600003</v>
      </c>
      <c r="D22" s="60"/>
      <c r="G22" s="129"/>
      <c r="H22" s="129"/>
    </row>
    <row r="23" spans="1:8" s="16" customFormat="1" ht="14.25" customHeight="1">
      <c r="A23" s="490" t="s">
        <v>300</v>
      </c>
      <c r="B23" s="489"/>
      <c r="C23" s="612">
        <v>3844444.0433967998</v>
      </c>
      <c r="D23" s="60"/>
      <c r="G23" s="129"/>
      <c r="H23" s="129"/>
    </row>
    <row r="24" spans="1:8" s="16" customFormat="1" ht="14.25" customHeight="1">
      <c r="A24" s="491" t="s">
        <v>470</v>
      </c>
      <c r="B24" s="495"/>
      <c r="C24" s="610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H377"/>
  <sheetViews>
    <sheetView showGridLines="0" zoomScaleNormal="100" workbookViewId="0"/>
  </sheetViews>
  <sheetFormatPr baseColWidth="10" defaultRowHeight="12.75"/>
  <cols>
    <col min="1" max="1" width="32.42578125" customWidth="1"/>
    <col min="2" max="2" width="22.42578125" customWidth="1"/>
    <col min="3" max="3" width="21.5703125" customWidth="1"/>
    <col min="5" max="5" width="13.42578125" customWidth="1"/>
    <col min="256" max="256" width="32.42578125" customWidth="1"/>
    <col min="257" max="257" width="22.42578125" customWidth="1"/>
    <col min="258" max="258" width="21.5703125" customWidth="1"/>
    <col min="259" max="259" width="2" customWidth="1"/>
    <col min="261" max="261" width="13.42578125" customWidth="1"/>
    <col min="512" max="512" width="32.42578125" customWidth="1"/>
    <col min="513" max="513" width="22.42578125" customWidth="1"/>
    <col min="514" max="514" width="21.5703125" customWidth="1"/>
    <col min="515" max="515" width="2" customWidth="1"/>
    <col min="517" max="517" width="13.42578125" customWidth="1"/>
    <col min="768" max="768" width="32.42578125" customWidth="1"/>
    <col min="769" max="769" width="22.42578125" customWidth="1"/>
    <col min="770" max="770" width="21.5703125" customWidth="1"/>
    <col min="771" max="771" width="2" customWidth="1"/>
    <col min="773" max="773" width="13.42578125" customWidth="1"/>
    <col min="1024" max="1024" width="32.42578125" customWidth="1"/>
    <col min="1025" max="1025" width="22.42578125" customWidth="1"/>
    <col min="1026" max="1026" width="21.5703125" customWidth="1"/>
    <col min="1027" max="1027" width="2" customWidth="1"/>
    <col min="1029" max="1029" width="13.42578125" customWidth="1"/>
    <col min="1280" max="1280" width="32.42578125" customWidth="1"/>
    <col min="1281" max="1281" width="22.42578125" customWidth="1"/>
    <col min="1282" max="1282" width="21.5703125" customWidth="1"/>
    <col min="1283" max="1283" width="2" customWidth="1"/>
    <col min="1285" max="1285" width="13.42578125" customWidth="1"/>
    <col min="1536" max="1536" width="32.42578125" customWidth="1"/>
    <col min="1537" max="1537" width="22.42578125" customWidth="1"/>
    <col min="1538" max="1538" width="21.5703125" customWidth="1"/>
    <col min="1539" max="1539" width="2" customWidth="1"/>
    <col min="1541" max="1541" width="13.42578125" customWidth="1"/>
    <col min="1792" max="1792" width="32.42578125" customWidth="1"/>
    <col min="1793" max="1793" width="22.42578125" customWidth="1"/>
    <col min="1794" max="1794" width="21.5703125" customWidth="1"/>
    <col min="1795" max="1795" width="2" customWidth="1"/>
    <col min="1797" max="1797" width="13.42578125" customWidth="1"/>
    <col min="2048" max="2048" width="32.42578125" customWidth="1"/>
    <col min="2049" max="2049" width="22.42578125" customWidth="1"/>
    <col min="2050" max="2050" width="21.5703125" customWidth="1"/>
    <col min="2051" max="2051" width="2" customWidth="1"/>
    <col min="2053" max="2053" width="13.42578125" customWidth="1"/>
    <col min="2304" max="2304" width="32.42578125" customWidth="1"/>
    <col min="2305" max="2305" width="22.42578125" customWidth="1"/>
    <col min="2306" max="2306" width="21.5703125" customWidth="1"/>
    <col min="2307" max="2307" width="2" customWidth="1"/>
    <col min="2309" max="2309" width="13.42578125" customWidth="1"/>
    <col min="2560" max="2560" width="32.42578125" customWidth="1"/>
    <col min="2561" max="2561" width="22.42578125" customWidth="1"/>
    <col min="2562" max="2562" width="21.5703125" customWidth="1"/>
    <col min="2563" max="2563" width="2" customWidth="1"/>
    <col min="2565" max="2565" width="13.42578125" customWidth="1"/>
    <col min="2816" max="2816" width="32.42578125" customWidth="1"/>
    <col min="2817" max="2817" width="22.42578125" customWidth="1"/>
    <col min="2818" max="2818" width="21.5703125" customWidth="1"/>
    <col min="2819" max="2819" width="2" customWidth="1"/>
    <col min="2821" max="2821" width="13.42578125" customWidth="1"/>
    <col min="3072" max="3072" width="32.42578125" customWidth="1"/>
    <col min="3073" max="3073" width="22.42578125" customWidth="1"/>
    <col min="3074" max="3074" width="21.5703125" customWidth="1"/>
    <col min="3075" max="3075" width="2" customWidth="1"/>
    <col min="3077" max="3077" width="13.42578125" customWidth="1"/>
    <col min="3328" max="3328" width="32.42578125" customWidth="1"/>
    <col min="3329" max="3329" width="22.42578125" customWidth="1"/>
    <col min="3330" max="3330" width="21.5703125" customWidth="1"/>
    <col min="3331" max="3331" width="2" customWidth="1"/>
    <col min="3333" max="3333" width="13.42578125" customWidth="1"/>
    <col min="3584" max="3584" width="32.42578125" customWidth="1"/>
    <col min="3585" max="3585" width="22.42578125" customWidth="1"/>
    <col min="3586" max="3586" width="21.5703125" customWidth="1"/>
    <col min="3587" max="3587" width="2" customWidth="1"/>
    <col min="3589" max="3589" width="13.42578125" customWidth="1"/>
    <col min="3840" max="3840" width="32.42578125" customWidth="1"/>
    <col min="3841" max="3841" width="22.42578125" customWidth="1"/>
    <col min="3842" max="3842" width="21.5703125" customWidth="1"/>
    <col min="3843" max="3843" width="2" customWidth="1"/>
    <col min="3845" max="3845" width="13.42578125" customWidth="1"/>
    <col min="4096" max="4096" width="32.42578125" customWidth="1"/>
    <col min="4097" max="4097" width="22.42578125" customWidth="1"/>
    <col min="4098" max="4098" width="21.5703125" customWidth="1"/>
    <col min="4099" max="4099" width="2" customWidth="1"/>
    <col min="4101" max="4101" width="13.42578125" customWidth="1"/>
    <col min="4352" max="4352" width="32.42578125" customWidth="1"/>
    <col min="4353" max="4353" width="22.42578125" customWidth="1"/>
    <col min="4354" max="4354" width="21.5703125" customWidth="1"/>
    <col min="4355" max="4355" width="2" customWidth="1"/>
    <col min="4357" max="4357" width="13.42578125" customWidth="1"/>
    <col min="4608" max="4608" width="32.42578125" customWidth="1"/>
    <col min="4609" max="4609" width="22.42578125" customWidth="1"/>
    <col min="4610" max="4610" width="21.5703125" customWidth="1"/>
    <col min="4611" max="4611" width="2" customWidth="1"/>
    <col min="4613" max="4613" width="13.42578125" customWidth="1"/>
    <col min="4864" max="4864" width="32.42578125" customWidth="1"/>
    <col min="4865" max="4865" width="22.42578125" customWidth="1"/>
    <col min="4866" max="4866" width="21.5703125" customWidth="1"/>
    <col min="4867" max="4867" width="2" customWidth="1"/>
    <col min="4869" max="4869" width="13.42578125" customWidth="1"/>
    <col min="5120" max="5120" width="32.42578125" customWidth="1"/>
    <col min="5121" max="5121" width="22.42578125" customWidth="1"/>
    <col min="5122" max="5122" width="21.5703125" customWidth="1"/>
    <col min="5123" max="5123" width="2" customWidth="1"/>
    <col min="5125" max="5125" width="13.42578125" customWidth="1"/>
    <col min="5376" max="5376" width="32.42578125" customWidth="1"/>
    <col min="5377" max="5377" width="22.42578125" customWidth="1"/>
    <col min="5378" max="5378" width="21.5703125" customWidth="1"/>
    <col min="5379" max="5379" width="2" customWidth="1"/>
    <col min="5381" max="5381" width="13.42578125" customWidth="1"/>
    <col min="5632" max="5632" width="32.42578125" customWidth="1"/>
    <col min="5633" max="5633" width="22.42578125" customWidth="1"/>
    <col min="5634" max="5634" width="21.5703125" customWidth="1"/>
    <col min="5635" max="5635" width="2" customWidth="1"/>
    <col min="5637" max="5637" width="13.42578125" customWidth="1"/>
    <col min="5888" max="5888" width="32.42578125" customWidth="1"/>
    <col min="5889" max="5889" width="22.42578125" customWidth="1"/>
    <col min="5890" max="5890" width="21.5703125" customWidth="1"/>
    <col min="5891" max="5891" width="2" customWidth="1"/>
    <col min="5893" max="5893" width="13.42578125" customWidth="1"/>
    <col min="6144" max="6144" width="32.42578125" customWidth="1"/>
    <col min="6145" max="6145" width="22.42578125" customWidth="1"/>
    <col min="6146" max="6146" width="21.5703125" customWidth="1"/>
    <col min="6147" max="6147" width="2" customWidth="1"/>
    <col min="6149" max="6149" width="13.42578125" customWidth="1"/>
    <col min="6400" max="6400" width="32.42578125" customWidth="1"/>
    <col min="6401" max="6401" width="22.42578125" customWidth="1"/>
    <col min="6402" max="6402" width="21.5703125" customWidth="1"/>
    <col min="6403" max="6403" width="2" customWidth="1"/>
    <col min="6405" max="6405" width="13.42578125" customWidth="1"/>
    <col min="6656" max="6656" width="32.42578125" customWidth="1"/>
    <col min="6657" max="6657" width="22.42578125" customWidth="1"/>
    <col min="6658" max="6658" width="21.5703125" customWidth="1"/>
    <col min="6659" max="6659" width="2" customWidth="1"/>
    <col min="6661" max="6661" width="13.42578125" customWidth="1"/>
    <col min="6912" max="6912" width="32.42578125" customWidth="1"/>
    <col min="6913" max="6913" width="22.42578125" customWidth="1"/>
    <col min="6914" max="6914" width="21.5703125" customWidth="1"/>
    <col min="6915" max="6915" width="2" customWidth="1"/>
    <col min="6917" max="6917" width="13.42578125" customWidth="1"/>
    <col min="7168" max="7168" width="32.42578125" customWidth="1"/>
    <col min="7169" max="7169" width="22.42578125" customWidth="1"/>
    <col min="7170" max="7170" width="21.5703125" customWidth="1"/>
    <col min="7171" max="7171" width="2" customWidth="1"/>
    <col min="7173" max="7173" width="13.42578125" customWidth="1"/>
    <col min="7424" max="7424" width="32.42578125" customWidth="1"/>
    <col min="7425" max="7425" width="22.42578125" customWidth="1"/>
    <col min="7426" max="7426" width="21.5703125" customWidth="1"/>
    <col min="7427" max="7427" width="2" customWidth="1"/>
    <col min="7429" max="7429" width="13.42578125" customWidth="1"/>
    <col min="7680" max="7680" width="32.42578125" customWidth="1"/>
    <col min="7681" max="7681" width="22.42578125" customWidth="1"/>
    <col min="7682" max="7682" width="21.5703125" customWidth="1"/>
    <col min="7683" max="7683" width="2" customWidth="1"/>
    <col min="7685" max="7685" width="13.42578125" customWidth="1"/>
    <col min="7936" max="7936" width="32.42578125" customWidth="1"/>
    <col min="7937" max="7937" width="22.42578125" customWidth="1"/>
    <col min="7938" max="7938" width="21.5703125" customWidth="1"/>
    <col min="7939" max="7939" width="2" customWidth="1"/>
    <col min="7941" max="7941" width="13.42578125" customWidth="1"/>
    <col min="8192" max="8192" width="32.42578125" customWidth="1"/>
    <col min="8193" max="8193" width="22.42578125" customWidth="1"/>
    <col min="8194" max="8194" width="21.5703125" customWidth="1"/>
    <col min="8195" max="8195" width="2" customWidth="1"/>
    <col min="8197" max="8197" width="13.42578125" customWidth="1"/>
    <col min="8448" max="8448" width="32.42578125" customWidth="1"/>
    <col min="8449" max="8449" width="22.42578125" customWidth="1"/>
    <col min="8450" max="8450" width="21.5703125" customWidth="1"/>
    <col min="8451" max="8451" width="2" customWidth="1"/>
    <col min="8453" max="8453" width="13.42578125" customWidth="1"/>
    <col min="8704" max="8704" width="32.42578125" customWidth="1"/>
    <col min="8705" max="8705" width="22.42578125" customWidth="1"/>
    <col min="8706" max="8706" width="21.5703125" customWidth="1"/>
    <col min="8707" max="8707" width="2" customWidth="1"/>
    <col min="8709" max="8709" width="13.42578125" customWidth="1"/>
    <col min="8960" max="8960" width="32.42578125" customWidth="1"/>
    <col min="8961" max="8961" width="22.42578125" customWidth="1"/>
    <col min="8962" max="8962" width="21.5703125" customWidth="1"/>
    <col min="8963" max="8963" width="2" customWidth="1"/>
    <col min="8965" max="8965" width="13.42578125" customWidth="1"/>
    <col min="9216" max="9216" width="32.42578125" customWidth="1"/>
    <col min="9217" max="9217" width="22.42578125" customWidth="1"/>
    <col min="9218" max="9218" width="21.5703125" customWidth="1"/>
    <col min="9219" max="9219" width="2" customWidth="1"/>
    <col min="9221" max="9221" width="13.42578125" customWidth="1"/>
    <col min="9472" max="9472" width="32.42578125" customWidth="1"/>
    <col min="9473" max="9473" width="22.42578125" customWidth="1"/>
    <col min="9474" max="9474" width="21.5703125" customWidth="1"/>
    <col min="9475" max="9475" width="2" customWidth="1"/>
    <col min="9477" max="9477" width="13.42578125" customWidth="1"/>
    <col min="9728" max="9728" width="32.42578125" customWidth="1"/>
    <col min="9729" max="9729" width="22.42578125" customWidth="1"/>
    <col min="9730" max="9730" width="21.5703125" customWidth="1"/>
    <col min="9731" max="9731" width="2" customWidth="1"/>
    <col min="9733" max="9733" width="13.42578125" customWidth="1"/>
    <col min="9984" max="9984" width="32.42578125" customWidth="1"/>
    <col min="9985" max="9985" width="22.42578125" customWidth="1"/>
    <col min="9986" max="9986" width="21.5703125" customWidth="1"/>
    <col min="9987" max="9987" width="2" customWidth="1"/>
    <col min="9989" max="9989" width="13.42578125" customWidth="1"/>
    <col min="10240" max="10240" width="32.42578125" customWidth="1"/>
    <col min="10241" max="10241" width="22.42578125" customWidth="1"/>
    <col min="10242" max="10242" width="21.5703125" customWidth="1"/>
    <col min="10243" max="10243" width="2" customWidth="1"/>
    <col min="10245" max="10245" width="13.42578125" customWidth="1"/>
    <col min="10496" max="10496" width="32.42578125" customWidth="1"/>
    <col min="10497" max="10497" width="22.42578125" customWidth="1"/>
    <col min="10498" max="10498" width="21.5703125" customWidth="1"/>
    <col min="10499" max="10499" width="2" customWidth="1"/>
    <col min="10501" max="10501" width="13.42578125" customWidth="1"/>
    <col min="10752" max="10752" width="32.42578125" customWidth="1"/>
    <col min="10753" max="10753" width="22.42578125" customWidth="1"/>
    <col min="10754" max="10754" width="21.5703125" customWidth="1"/>
    <col min="10755" max="10755" width="2" customWidth="1"/>
    <col min="10757" max="10757" width="13.42578125" customWidth="1"/>
    <col min="11008" max="11008" width="32.42578125" customWidth="1"/>
    <col min="11009" max="11009" width="22.42578125" customWidth="1"/>
    <col min="11010" max="11010" width="21.5703125" customWidth="1"/>
    <col min="11011" max="11011" width="2" customWidth="1"/>
    <col min="11013" max="11013" width="13.42578125" customWidth="1"/>
    <col min="11264" max="11264" width="32.42578125" customWidth="1"/>
    <col min="11265" max="11265" width="22.42578125" customWidth="1"/>
    <col min="11266" max="11266" width="21.5703125" customWidth="1"/>
    <col min="11267" max="11267" width="2" customWidth="1"/>
    <col min="11269" max="11269" width="13.42578125" customWidth="1"/>
    <col min="11520" max="11520" width="32.42578125" customWidth="1"/>
    <col min="11521" max="11521" width="22.42578125" customWidth="1"/>
    <col min="11522" max="11522" width="21.5703125" customWidth="1"/>
    <col min="11523" max="11523" width="2" customWidth="1"/>
    <col min="11525" max="11525" width="13.42578125" customWidth="1"/>
    <col min="11776" max="11776" width="32.42578125" customWidth="1"/>
    <col min="11777" max="11777" width="22.42578125" customWidth="1"/>
    <col min="11778" max="11778" width="21.5703125" customWidth="1"/>
    <col min="11779" max="11779" width="2" customWidth="1"/>
    <col min="11781" max="11781" width="13.42578125" customWidth="1"/>
    <col min="12032" max="12032" width="32.42578125" customWidth="1"/>
    <col min="12033" max="12033" width="22.42578125" customWidth="1"/>
    <col min="12034" max="12034" width="21.5703125" customWidth="1"/>
    <col min="12035" max="12035" width="2" customWidth="1"/>
    <col min="12037" max="12037" width="13.42578125" customWidth="1"/>
    <col min="12288" max="12288" width="32.42578125" customWidth="1"/>
    <col min="12289" max="12289" width="22.42578125" customWidth="1"/>
    <col min="12290" max="12290" width="21.5703125" customWidth="1"/>
    <col min="12291" max="12291" width="2" customWidth="1"/>
    <col min="12293" max="12293" width="13.42578125" customWidth="1"/>
    <col min="12544" max="12544" width="32.42578125" customWidth="1"/>
    <col min="12545" max="12545" width="22.42578125" customWidth="1"/>
    <col min="12546" max="12546" width="21.5703125" customWidth="1"/>
    <col min="12547" max="12547" width="2" customWidth="1"/>
    <col min="12549" max="12549" width="13.42578125" customWidth="1"/>
    <col min="12800" max="12800" width="32.42578125" customWidth="1"/>
    <col min="12801" max="12801" width="22.42578125" customWidth="1"/>
    <col min="12802" max="12802" width="21.5703125" customWidth="1"/>
    <col min="12803" max="12803" width="2" customWidth="1"/>
    <col min="12805" max="12805" width="13.42578125" customWidth="1"/>
    <col min="13056" max="13056" width="32.42578125" customWidth="1"/>
    <col min="13057" max="13057" width="22.42578125" customWidth="1"/>
    <col min="13058" max="13058" width="21.5703125" customWidth="1"/>
    <col min="13059" max="13059" width="2" customWidth="1"/>
    <col min="13061" max="13061" width="13.42578125" customWidth="1"/>
    <col min="13312" max="13312" width="32.42578125" customWidth="1"/>
    <col min="13313" max="13313" width="22.42578125" customWidth="1"/>
    <col min="13314" max="13314" width="21.5703125" customWidth="1"/>
    <col min="13315" max="13315" width="2" customWidth="1"/>
    <col min="13317" max="13317" width="13.42578125" customWidth="1"/>
    <col min="13568" max="13568" width="32.42578125" customWidth="1"/>
    <col min="13569" max="13569" width="22.42578125" customWidth="1"/>
    <col min="13570" max="13570" width="21.5703125" customWidth="1"/>
    <col min="13571" max="13571" width="2" customWidth="1"/>
    <col min="13573" max="13573" width="13.42578125" customWidth="1"/>
    <col min="13824" max="13824" width="32.42578125" customWidth="1"/>
    <col min="13825" max="13825" width="22.42578125" customWidth="1"/>
    <col min="13826" max="13826" width="21.5703125" customWidth="1"/>
    <col min="13827" max="13827" width="2" customWidth="1"/>
    <col min="13829" max="13829" width="13.42578125" customWidth="1"/>
    <col min="14080" max="14080" width="32.42578125" customWidth="1"/>
    <col min="14081" max="14081" width="22.42578125" customWidth="1"/>
    <col min="14082" max="14082" width="21.5703125" customWidth="1"/>
    <col min="14083" max="14083" width="2" customWidth="1"/>
    <col min="14085" max="14085" width="13.42578125" customWidth="1"/>
    <col min="14336" max="14336" width="32.42578125" customWidth="1"/>
    <col min="14337" max="14337" width="22.42578125" customWidth="1"/>
    <col min="14338" max="14338" width="21.5703125" customWidth="1"/>
    <col min="14339" max="14339" width="2" customWidth="1"/>
    <col min="14341" max="14341" width="13.42578125" customWidth="1"/>
    <col min="14592" max="14592" width="32.42578125" customWidth="1"/>
    <col min="14593" max="14593" width="22.42578125" customWidth="1"/>
    <col min="14594" max="14594" width="21.5703125" customWidth="1"/>
    <col min="14595" max="14595" width="2" customWidth="1"/>
    <col min="14597" max="14597" width="13.42578125" customWidth="1"/>
    <col min="14848" max="14848" width="32.42578125" customWidth="1"/>
    <col min="14849" max="14849" width="22.42578125" customWidth="1"/>
    <col min="14850" max="14850" width="21.5703125" customWidth="1"/>
    <col min="14851" max="14851" width="2" customWidth="1"/>
    <col min="14853" max="14853" width="13.42578125" customWidth="1"/>
    <col min="15104" max="15104" width="32.42578125" customWidth="1"/>
    <col min="15105" max="15105" width="22.42578125" customWidth="1"/>
    <col min="15106" max="15106" width="21.5703125" customWidth="1"/>
    <col min="15107" max="15107" width="2" customWidth="1"/>
    <col min="15109" max="15109" width="13.42578125" customWidth="1"/>
    <col min="15360" max="15360" width="32.42578125" customWidth="1"/>
    <col min="15361" max="15361" width="22.42578125" customWidth="1"/>
    <col min="15362" max="15362" width="21.5703125" customWidth="1"/>
    <col min="15363" max="15363" width="2" customWidth="1"/>
    <col min="15365" max="15365" width="13.42578125" customWidth="1"/>
    <col min="15616" max="15616" width="32.42578125" customWidth="1"/>
    <col min="15617" max="15617" width="22.42578125" customWidth="1"/>
    <col min="15618" max="15618" width="21.5703125" customWidth="1"/>
    <col min="15619" max="15619" width="2" customWidth="1"/>
    <col min="15621" max="15621" width="13.42578125" customWidth="1"/>
    <col min="15872" max="15872" width="32.42578125" customWidth="1"/>
    <col min="15873" max="15873" width="22.42578125" customWidth="1"/>
    <col min="15874" max="15874" width="21.5703125" customWidth="1"/>
    <col min="15875" max="15875" width="2" customWidth="1"/>
    <col min="15877" max="15877" width="13.42578125" customWidth="1"/>
    <col min="16128" max="16128" width="32.42578125" customWidth="1"/>
    <col min="16129" max="16129" width="22.42578125" customWidth="1"/>
    <col min="16130" max="16130" width="21.5703125" customWidth="1"/>
    <col min="16131" max="16131" width="2" customWidth="1"/>
    <col min="16133" max="16133" width="13.42578125" customWidth="1"/>
  </cols>
  <sheetData>
    <row r="1" spans="1:8">
      <c r="A1" s="391" t="s">
        <v>34</v>
      </c>
      <c r="B1" s="392"/>
      <c r="C1" s="393"/>
    </row>
    <row r="2" spans="1:8">
      <c r="A2" s="397" t="s">
        <v>37</v>
      </c>
      <c r="B2" s="398"/>
      <c r="C2" s="399"/>
    </row>
    <row r="3" spans="1:8">
      <c r="A3" s="397" t="s">
        <v>62</v>
      </c>
      <c r="B3" s="398"/>
      <c r="C3" s="399"/>
    </row>
    <row r="4" spans="1:8">
      <c r="A4" s="605" t="s">
        <v>4</v>
      </c>
      <c r="B4" s="226"/>
      <c r="C4" s="323"/>
    </row>
    <row r="5" spans="1:8" ht="33.75">
      <c r="A5" s="14" t="s">
        <v>31</v>
      </c>
      <c r="B5" s="993" t="s">
        <v>305</v>
      </c>
      <c r="C5" s="993" t="s">
        <v>306</v>
      </c>
    </row>
    <row r="6" spans="1:8" s="16" customFormat="1" ht="13.5" customHeight="1">
      <c r="A6" s="611" t="s">
        <v>7</v>
      </c>
      <c r="B6" s="810">
        <v>18.182197472422288</v>
      </c>
      <c r="C6" s="811">
        <v>1207626.1737299743</v>
      </c>
      <c r="D6" s="56"/>
      <c r="E6" s="56"/>
      <c r="G6" s="129"/>
      <c r="H6" s="129"/>
    </row>
    <row r="7" spans="1:8" s="16" customFormat="1" ht="13.5" customHeight="1">
      <c r="A7" s="570" t="s">
        <v>8</v>
      </c>
      <c r="B7" s="810">
        <v>6.9804855602236833</v>
      </c>
      <c r="C7" s="811">
        <v>463630.26694964262</v>
      </c>
      <c r="D7" s="56"/>
      <c r="E7" s="56"/>
      <c r="G7" s="129"/>
      <c r="H7" s="129"/>
    </row>
    <row r="8" spans="1:8" s="16" customFormat="1" ht="13.5" customHeight="1">
      <c r="A8" s="570" t="s">
        <v>9</v>
      </c>
      <c r="B8" s="810">
        <v>17.425265756570113</v>
      </c>
      <c r="C8" s="811">
        <v>1157352.2421451993</v>
      </c>
      <c r="D8" s="56"/>
      <c r="E8" s="56"/>
      <c r="G8" s="129"/>
      <c r="H8" s="129"/>
    </row>
    <row r="9" spans="1:8" s="16" customFormat="1" ht="13.5" customHeight="1">
      <c r="A9" s="570" t="s">
        <v>10</v>
      </c>
      <c r="B9" s="810">
        <v>2.3269163042281629</v>
      </c>
      <c r="C9" s="811">
        <v>154549.25276920261</v>
      </c>
      <c r="D9" s="56"/>
      <c r="E9" s="56"/>
      <c r="G9" s="129"/>
      <c r="H9" s="129"/>
    </row>
    <row r="10" spans="1:8" s="16" customFormat="1" ht="13.5" customHeight="1">
      <c r="A10" s="570" t="s">
        <v>11</v>
      </c>
      <c r="B10" s="810">
        <v>1.5938724047739661</v>
      </c>
      <c r="C10" s="811">
        <v>105861.90346411132</v>
      </c>
      <c r="D10" s="56"/>
      <c r="E10" s="56"/>
      <c r="G10" s="129"/>
      <c r="H10" s="129"/>
    </row>
    <row r="11" spans="1:8" s="16" customFormat="1" ht="13.5" customHeight="1">
      <c r="A11" s="570" t="s">
        <v>12</v>
      </c>
      <c r="B11" s="810">
        <v>1.1560748237964047</v>
      </c>
      <c r="C11" s="811">
        <v>76784.240085629921</v>
      </c>
      <c r="D11" s="56"/>
      <c r="E11" s="56"/>
      <c r="G11" s="129"/>
      <c r="H11" s="129"/>
    </row>
    <row r="12" spans="1:8" s="16" customFormat="1" ht="13.5" customHeight="1">
      <c r="A12" s="570" t="s">
        <v>13</v>
      </c>
      <c r="B12" s="810">
        <v>4.1815104432899224</v>
      </c>
      <c r="C12" s="811">
        <v>277727.78646262281</v>
      </c>
      <c r="D12" s="56"/>
      <c r="E12" s="56"/>
      <c r="G12" s="129"/>
      <c r="H12" s="129"/>
    </row>
    <row r="13" spans="1:8" s="16" customFormat="1" ht="13.5" customHeight="1">
      <c r="A13" s="570" t="s">
        <v>14</v>
      </c>
      <c r="B13" s="810">
        <v>11.119418844061146</v>
      </c>
      <c r="C13" s="811">
        <v>738530.16133619205</v>
      </c>
      <c r="D13" s="56"/>
      <c r="E13" s="56"/>
      <c r="G13" s="129"/>
      <c r="H13" s="129"/>
    </row>
    <row r="14" spans="1:8" s="16" customFormat="1" ht="13.5" customHeight="1">
      <c r="A14" s="570" t="s">
        <v>15</v>
      </c>
      <c r="B14" s="810">
        <v>4.3461548515265926</v>
      </c>
      <c r="C14" s="811">
        <v>288663.14766120503</v>
      </c>
      <c r="D14" s="56"/>
      <c r="E14" s="56"/>
      <c r="G14" s="129"/>
      <c r="H14" s="129"/>
    </row>
    <row r="15" spans="1:8" s="16" customFormat="1" ht="13.5" customHeight="1">
      <c r="A15" s="570" t="s">
        <v>16</v>
      </c>
      <c r="B15" s="810">
        <v>6.262481789716527</v>
      </c>
      <c r="C15" s="811">
        <v>415941.85374126182</v>
      </c>
      <c r="D15" s="56"/>
      <c r="E15" s="56"/>
      <c r="G15" s="129"/>
      <c r="H15" s="129"/>
    </row>
    <row r="16" spans="1:8" s="16" customFormat="1" ht="13.5" customHeight="1">
      <c r="A16" s="570" t="s">
        <v>17</v>
      </c>
      <c r="B16" s="810">
        <v>0</v>
      </c>
      <c r="C16" s="811">
        <v>0</v>
      </c>
      <c r="D16" s="56"/>
      <c r="E16" s="56"/>
      <c r="G16" s="129"/>
      <c r="H16" s="129"/>
    </row>
    <row r="17" spans="1:8" s="16" customFormat="1" ht="13.5" customHeight="1">
      <c r="A17" s="570" t="s">
        <v>18</v>
      </c>
      <c r="B17" s="810">
        <v>2.9971300762671462</v>
      </c>
      <c r="C17" s="811">
        <v>199063.54727822292</v>
      </c>
      <c r="D17" s="56"/>
      <c r="E17" s="56"/>
      <c r="G17" s="129"/>
      <c r="H17" s="129"/>
    </row>
    <row r="18" spans="1:8" s="16" customFormat="1" ht="13.5" customHeight="1">
      <c r="A18" s="570" t="s">
        <v>19</v>
      </c>
      <c r="B18" s="810">
        <v>2.9864737315556305</v>
      </c>
      <c r="C18" s="811">
        <v>198355.77359963243</v>
      </c>
      <c r="D18" s="56"/>
      <c r="E18" s="56"/>
      <c r="G18" s="129"/>
      <c r="H18" s="129"/>
    </row>
    <row r="19" spans="1:8" s="16" customFormat="1" ht="13.5" customHeight="1">
      <c r="A19" s="570" t="s">
        <v>20</v>
      </c>
      <c r="B19" s="810">
        <v>11.538296468078482</v>
      </c>
      <c r="C19" s="811">
        <v>766351.1979914367</v>
      </c>
      <c r="D19" s="56"/>
      <c r="E19" s="56"/>
      <c r="G19" s="129"/>
      <c r="H19" s="129"/>
    </row>
    <row r="20" spans="1:8" s="16" customFormat="1" ht="13.5" customHeight="1">
      <c r="A20" s="570" t="s">
        <v>21</v>
      </c>
      <c r="B20" s="810">
        <v>8.9037214734899504</v>
      </c>
      <c r="C20" s="811">
        <v>591367.85370946769</v>
      </c>
      <c r="D20" s="56"/>
      <c r="E20" s="56"/>
      <c r="G20" s="129"/>
      <c r="H20" s="129"/>
    </row>
    <row r="21" spans="1:8" s="16" customFormat="1" ht="21" customHeight="1" thickBot="1">
      <c r="A21" s="608" t="s">
        <v>6</v>
      </c>
      <c r="B21" s="894">
        <f>SUM(B6:B20)</f>
        <v>100.00000000000003</v>
      </c>
      <c r="C21" s="19">
        <f>SUM(C6:C20)</f>
        <v>6641805.4009238007</v>
      </c>
      <c r="E21" s="17"/>
      <c r="G21" s="129"/>
      <c r="H21" s="129"/>
    </row>
    <row r="22" spans="1:8" s="16" customFormat="1" ht="19.5" customHeight="1" thickTop="1">
      <c r="A22" s="498" t="s">
        <v>279</v>
      </c>
      <c r="B22" s="499"/>
      <c r="C22" s="807">
        <v>10224764.380110001</v>
      </c>
      <c r="D22" s="59"/>
      <c r="G22" s="129"/>
      <c r="H22" s="129"/>
    </row>
    <row r="23" spans="1:8" s="16" customFormat="1" ht="15.6" customHeight="1">
      <c r="A23" s="487" t="s">
        <v>303</v>
      </c>
      <c r="B23" s="18"/>
      <c r="C23" s="612">
        <v>5930363.3404638004</v>
      </c>
      <c r="D23" s="59"/>
      <c r="G23" s="129"/>
      <c r="H23" s="129"/>
    </row>
    <row r="24" spans="1:8" s="16" customFormat="1" ht="15" customHeight="1">
      <c r="A24" s="498" t="s">
        <v>276</v>
      </c>
      <c r="B24" s="496"/>
      <c r="C24" s="612">
        <v>711442.06046000007</v>
      </c>
      <c r="D24" s="59"/>
      <c r="G24" s="129"/>
      <c r="H24" s="129"/>
    </row>
    <row r="25" spans="1:8" s="16" customFormat="1" ht="14.25" customHeight="1">
      <c r="A25" s="487" t="s">
        <v>304</v>
      </c>
      <c r="B25" s="226"/>
      <c r="C25" s="612">
        <v>711442.06046000007</v>
      </c>
      <c r="G25" s="129"/>
      <c r="H25" s="129"/>
    </row>
    <row r="26" spans="1:8" s="16" customFormat="1" ht="18" customHeight="1">
      <c r="A26" s="992" t="s">
        <v>470</v>
      </c>
      <c r="B26" s="497"/>
      <c r="C26" s="613"/>
    </row>
    <row r="27" spans="1:8" s="16" customFormat="1">
      <c r="A27" s="377"/>
      <c r="B27" s="377"/>
      <c r="C27" s="377"/>
      <c r="D27" s="109"/>
    </row>
    <row r="28" spans="1:8" s="16" customFormat="1">
      <c r="A28" s="25"/>
      <c r="B28" s="25"/>
      <c r="C28"/>
      <c r="D28" s="110"/>
    </row>
    <row r="29" spans="1:8" s="16" customFormat="1">
      <c r="A29" s="377"/>
      <c r="B29" s="377"/>
      <c r="C29" s="377"/>
      <c r="D29" s="110"/>
    </row>
    <row r="30" spans="1:8" s="16" customFormat="1">
      <c r="A30" s="25"/>
      <c r="B30" s="25"/>
      <c r="C30"/>
      <c r="D30" s="110"/>
    </row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6" max="16383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H28"/>
  <sheetViews>
    <sheetView showGridLines="0" zoomScaleNormal="100" workbookViewId="0"/>
  </sheetViews>
  <sheetFormatPr baseColWidth="10" defaultRowHeight="12.75"/>
  <cols>
    <col min="1" max="1" width="33.28515625" customWidth="1"/>
    <col min="2" max="2" width="16.5703125" customWidth="1"/>
    <col min="3" max="3" width="15.5703125" customWidth="1"/>
    <col min="8" max="8" width="14.7109375" bestFit="1" customWidth="1"/>
    <col min="256" max="256" width="33.140625" customWidth="1"/>
    <col min="257" max="257" width="16.5703125" customWidth="1"/>
    <col min="258" max="258" width="15.5703125" customWidth="1"/>
    <col min="259" max="259" width="2" customWidth="1"/>
    <col min="264" max="264" width="14.7109375" bestFit="1" customWidth="1"/>
    <col min="512" max="512" width="33.140625" customWidth="1"/>
    <col min="513" max="513" width="16.5703125" customWidth="1"/>
    <col min="514" max="514" width="15.5703125" customWidth="1"/>
    <col min="515" max="515" width="2" customWidth="1"/>
    <col min="520" max="520" width="14.7109375" bestFit="1" customWidth="1"/>
    <col min="768" max="768" width="33.140625" customWidth="1"/>
    <col min="769" max="769" width="16.5703125" customWidth="1"/>
    <col min="770" max="770" width="15.5703125" customWidth="1"/>
    <col min="771" max="771" width="2" customWidth="1"/>
    <col min="776" max="776" width="14.7109375" bestFit="1" customWidth="1"/>
    <col min="1024" max="1024" width="33.140625" customWidth="1"/>
    <col min="1025" max="1025" width="16.5703125" customWidth="1"/>
    <col min="1026" max="1026" width="15.5703125" customWidth="1"/>
    <col min="1027" max="1027" width="2" customWidth="1"/>
    <col min="1032" max="1032" width="14.7109375" bestFit="1" customWidth="1"/>
    <col min="1280" max="1280" width="33.140625" customWidth="1"/>
    <col min="1281" max="1281" width="16.5703125" customWidth="1"/>
    <col min="1282" max="1282" width="15.5703125" customWidth="1"/>
    <col min="1283" max="1283" width="2" customWidth="1"/>
    <col min="1288" max="1288" width="14.7109375" bestFit="1" customWidth="1"/>
    <col min="1536" max="1536" width="33.140625" customWidth="1"/>
    <col min="1537" max="1537" width="16.5703125" customWidth="1"/>
    <col min="1538" max="1538" width="15.5703125" customWidth="1"/>
    <col min="1539" max="1539" width="2" customWidth="1"/>
    <col min="1544" max="1544" width="14.7109375" bestFit="1" customWidth="1"/>
    <col min="1792" max="1792" width="33.140625" customWidth="1"/>
    <col min="1793" max="1793" width="16.5703125" customWidth="1"/>
    <col min="1794" max="1794" width="15.5703125" customWidth="1"/>
    <col min="1795" max="1795" width="2" customWidth="1"/>
    <col min="1800" max="1800" width="14.7109375" bestFit="1" customWidth="1"/>
    <col min="2048" max="2048" width="33.140625" customWidth="1"/>
    <col min="2049" max="2049" width="16.5703125" customWidth="1"/>
    <col min="2050" max="2050" width="15.5703125" customWidth="1"/>
    <col min="2051" max="2051" width="2" customWidth="1"/>
    <col min="2056" max="2056" width="14.7109375" bestFit="1" customWidth="1"/>
    <col min="2304" max="2304" width="33.140625" customWidth="1"/>
    <col min="2305" max="2305" width="16.5703125" customWidth="1"/>
    <col min="2306" max="2306" width="15.5703125" customWidth="1"/>
    <col min="2307" max="2307" width="2" customWidth="1"/>
    <col min="2312" max="2312" width="14.7109375" bestFit="1" customWidth="1"/>
    <col min="2560" max="2560" width="33.140625" customWidth="1"/>
    <col min="2561" max="2561" width="16.5703125" customWidth="1"/>
    <col min="2562" max="2562" width="15.5703125" customWidth="1"/>
    <col min="2563" max="2563" width="2" customWidth="1"/>
    <col min="2568" max="2568" width="14.7109375" bestFit="1" customWidth="1"/>
    <col min="2816" max="2816" width="33.140625" customWidth="1"/>
    <col min="2817" max="2817" width="16.5703125" customWidth="1"/>
    <col min="2818" max="2818" width="15.5703125" customWidth="1"/>
    <col min="2819" max="2819" width="2" customWidth="1"/>
    <col min="2824" max="2824" width="14.7109375" bestFit="1" customWidth="1"/>
    <col min="3072" max="3072" width="33.140625" customWidth="1"/>
    <col min="3073" max="3073" width="16.5703125" customWidth="1"/>
    <col min="3074" max="3074" width="15.5703125" customWidth="1"/>
    <col min="3075" max="3075" width="2" customWidth="1"/>
    <col min="3080" max="3080" width="14.7109375" bestFit="1" customWidth="1"/>
    <col min="3328" max="3328" width="33.140625" customWidth="1"/>
    <col min="3329" max="3329" width="16.5703125" customWidth="1"/>
    <col min="3330" max="3330" width="15.5703125" customWidth="1"/>
    <col min="3331" max="3331" width="2" customWidth="1"/>
    <col min="3336" max="3336" width="14.7109375" bestFit="1" customWidth="1"/>
    <col min="3584" max="3584" width="33.140625" customWidth="1"/>
    <col min="3585" max="3585" width="16.5703125" customWidth="1"/>
    <col min="3586" max="3586" width="15.5703125" customWidth="1"/>
    <col min="3587" max="3587" width="2" customWidth="1"/>
    <col min="3592" max="3592" width="14.7109375" bestFit="1" customWidth="1"/>
    <col min="3840" max="3840" width="33.140625" customWidth="1"/>
    <col min="3841" max="3841" width="16.5703125" customWidth="1"/>
    <col min="3842" max="3842" width="15.5703125" customWidth="1"/>
    <col min="3843" max="3843" width="2" customWidth="1"/>
    <col min="3848" max="3848" width="14.7109375" bestFit="1" customWidth="1"/>
    <col min="4096" max="4096" width="33.140625" customWidth="1"/>
    <col min="4097" max="4097" width="16.5703125" customWidth="1"/>
    <col min="4098" max="4098" width="15.5703125" customWidth="1"/>
    <col min="4099" max="4099" width="2" customWidth="1"/>
    <col min="4104" max="4104" width="14.7109375" bestFit="1" customWidth="1"/>
    <col min="4352" max="4352" width="33.140625" customWidth="1"/>
    <col min="4353" max="4353" width="16.5703125" customWidth="1"/>
    <col min="4354" max="4354" width="15.5703125" customWidth="1"/>
    <col min="4355" max="4355" width="2" customWidth="1"/>
    <col min="4360" max="4360" width="14.7109375" bestFit="1" customWidth="1"/>
    <col min="4608" max="4608" width="33.140625" customWidth="1"/>
    <col min="4609" max="4609" width="16.5703125" customWidth="1"/>
    <col min="4610" max="4610" width="15.5703125" customWidth="1"/>
    <col min="4611" max="4611" width="2" customWidth="1"/>
    <col min="4616" max="4616" width="14.7109375" bestFit="1" customWidth="1"/>
    <col min="4864" max="4864" width="33.140625" customWidth="1"/>
    <col min="4865" max="4865" width="16.5703125" customWidth="1"/>
    <col min="4866" max="4866" width="15.5703125" customWidth="1"/>
    <col min="4867" max="4867" width="2" customWidth="1"/>
    <col min="4872" max="4872" width="14.7109375" bestFit="1" customWidth="1"/>
    <col min="5120" max="5120" width="33.140625" customWidth="1"/>
    <col min="5121" max="5121" width="16.5703125" customWidth="1"/>
    <col min="5122" max="5122" width="15.5703125" customWidth="1"/>
    <col min="5123" max="5123" width="2" customWidth="1"/>
    <col min="5128" max="5128" width="14.7109375" bestFit="1" customWidth="1"/>
    <col min="5376" max="5376" width="33.140625" customWidth="1"/>
    <col min="5377" max="5377" width="16.5703125" customWidth="1"/>
    <col min="5378" max="5378" width="15.5703125" customWidth="1"/>
    <col min="5379" max="5379" width="2" customWidth="1"/>
    <col min="5384" max="5384" width="14.7109375" bestFit="1" customWidth="1"/>
    <col min="5632" max="5632" width="33.140625" customWidth="1"/>
    <col min="5633" max="5633" width="16.5703125" customWidth="1"/>
    <col min="5634" max="5634" width="15.5703125" customWidth="1"/>
    <col min="5635" max="5635" width="2" customWidth="1"/>
    <col min="5640" max="5640" width="14.7109375" bestFit="1" customWidth="1"/>
    <col min="5888" max="5888" width="33.140625" customWidth="1"/>
    <col min="5889" max="5889" width="16.5703125" customWidth="1"/>
    <col min="5890" max="5890" width="15.5703125" customWidth="1"/>
    <col min="5891" max="5891" width="2" customWidth="1"/>
    <col min="5896" max="5896" width="14.7109375" bestFit="1" customWidth="1"/>
    <col min="6144" max="6144" width="33.140625" customWidth="1"/>
    <col min="6145" max="6145" width="16.5703125" customWidth="1"/>
    <col min="6146" max="6146" width="15.5703125" customWidth="1"/>
    <col min="6147" max="6147" width="2" customWidth="1"/>
    <col min="6152" max="6152" width="14.7109375" bestFit="1" customWidth="1"/>
    <col min="6400" max="6400" width="33.140625" customWidth="1"/>
    <col min="6401" max="6401" width="16.5703125" customWidth="1"/>
    <col min="6402" max="6402" width="15.5703125" customWidth="1"/>
    <col min="6403" max="6403" width="2" customWidth="1"/>
    <col min="6408" max="6408" width="14.7109375" bestFit="1" customWidth="1"/>
    <col min="6656" max="6656" width="33.140625" customWidth="1"/>
    <col min="6657" max="6657" width="16.5703125" customWidth="1"/>
    <col min="6658" max="6658" width="15.5703125" customWidth="1"/>
    <col min="6659" max="6659" width="2" customWidth="1"/>
    <col min="6664" max="6664" width="14.7109375" bestFit="1" customWidth="1"/>
    <col min="6912" max="6912" width="33.140625" customWidth="1"/>
    <col min="6913" max="6913" width="16.5703125" customWidth="1"/>
    <col min="6914" max="6914" width="15.5703125" customWidth="1"/>
    <col min="6915" max="6915" width="2" customWidth="1"/>
    <col min="6920" max="6920" width="14.7109375" bestFit="1" customWidth="1"/>
    <col min="7168" max="7168" width="33.140625" customWidth="1"/>
    <col min="7169" max="7169" width="16.5703125" customWidth="1"/>
    <col min="7170" max="7170" width="15.5703125" customWidth="1"/>
    <col min="7171" max="7171" width="2" customWidth="1"/>
    <col min="7176" max="7176" width="14.7109375" bestFit="1" customWidth="1"/>
    <col min="7424" max="7424" width="33.140625" customWidth="1"/>
    <col min="7425" max="7425" width="16.5703125" customWidth="1"/>
    <col min="7426" max="7426" width="15.5703125" customWidth="1"/>
    <col min="7427" max="7427" width="2" customWidth="1"/>
    <col min="7432" max="7432" width="14.7109375" bestFit="1" customWidth="1"/>
    <col min="7680" max="7680" width="33.140625" customWidth="1"/>
    <col min="7681" max="7681" width="16.5703125" customWidth="1"/>
    <col min="7682" max="7682" width="15.5703125" customWidth="1"/>
    <col min="7683" max="7683" width="2" customWidth="1"/>
    <col min="7688" max="7688" width="14.7109375" bestFit="1" customWidth="1"/>
    <col min="7936" max="7936" width="33.140625" customWidth="1"/>
    <col min="7937" max="7937" width="16.5703125" customWidth="1"/>
    <col min="7938" max="7938" width="15.5703125" customWidth="1"/>
    <col min="7939" max="7939" width="2" customWidth="1"/>
    <col min="7944" max="7944" width="14.7109375" bestFit="1" customWidth="1"/>
    <col min="8192" max="8192" width="33.140625" customWidth="1"/>
    <col min="8193" max="8193" width="16.5703125" customWidth="1"/>
    <col min="8194" max="8194" width="15.5703125" customWidth="1"/>
    <col min="8195" max="8195" width="2" customWidth="1"/>
    <col min="8200" max="8200" width="14.7109375" bestFit="1" customWidth="1"/>
    <col min="8448" max="8448" width="33.140625" customWidth="1"/>
    <col min="8449" max="8449" width="16.5703125" customWidth="1"/>
    <col min="8450" max="8450" width="15.5703125" customWidth="1"/>
    <col min="8451" max="8451" width="2" customWidth="1"/>
    <col min="8456" max="8456" width="14.7109375" bestFit="1" customWidth="1"/>
    <col min="8704" max="8704" width="33.140625" customWidth="1"/>
    <col min="8705" max="8705" width="16.5703125" customWidth="1"/>
    <col min="8706" max="8706" width="15.5703125" customWidth="1"/>
    <col min="8707" max="8707" width="2" customWidth="1"/>
    <col min="8712" max="8712" width="14.7109375" bestFit="1" customWidth="1"/>
    <col min="8960" max="8960" width="33.140625" customWidth="1"/>
    <col min="8961" max="8961" width="16.5703125" customWidth="1"/>
    <col min="8962" max="8962" width="15.5703125" customWidth="1"/>
    <col min="8963" max="8963" width="2" customWidth="1"/>
    <col min="8968" max="8968" width="14.7109375" bestFit="1" customWidth="1"/>
    <col min="9216" max="9216" width="33.140625" customWidth="1"/>
    <col min="9217" max="9217" width="16.5703125" customWidth="1"/>
    <col min="9218" max="9218" width="15.5703125" customWidth="1"/>
    <col min="9219" max="9219" width="2" customWidth="1"/>
    <col min="9224" max="9224" width="14.7109375" bestFit="1" customWidth="1"/>
    <col min="9472" max="9472" width="33.140625" customWidth="1"/>
    <col min="9473" max="9473" width="16.5703125" customWidth="1"/>
    <col min="9474" max="9474" width="15.5703125" customWidth="1"/>
    <col min="9475" max="9475" width="2" customWidth="1"/>
    <col min="9480" max="9480" width="14.7109375" bestFit="1" customWidth="1"/>
    <col min="9728" max="9728" width="33.140625" customWidth="1"/>
    <col min="9729" max="9729" width="16.5703125" customWidth="1"/>
    <col min="9730" max="9730" width="15.5703125" customWidth="1"/>
    <col min="9731" max="9731" width="2" customWidth="1"/>
    <col min="9736" max="9736" width="14.7109375" bestFit="1" customWidth="1"/>
    <col min="9984" max="9984" width="33.140625" customWidth="1"/>
    <col min="9985" max="9985" width="16.5703125" customWidth="1"/>
    <col min="9986" max="9986" width="15.5703125" customWidth="1"/>
    <col min="9987" max="9987" width="2" customWidth="1"/>
    <col min="9992" max="9992" width="14.7109375" bestFit="1" customWidth="1"/>
    <col min="10240" max="10240" width="33.140625" customWidth="1"/>
    <col min="10241" max="10241" width="16.5703125" customWidth="1"/>
    <col min="10242" max="10242" width="15.5703125" customWidth="1"/>
    <col min="10243" max="10243" width="2" customWidth="1"/>
    <col min="10248" max="10248" width="14.7109375" bestFit="1" customWidth="1"/>
    <col min="10496" max="10496" width="33.140625" customWidth="1"/>
    <col min="10497" max="10497" width="16.5703125" customWidth="1"/>
    <col min="10498" max="10498" width="15.5703125" customWidth="1"/>
    <col min="10499" max="10499" width="2" customWidth="1"/>
    <col min="10504" max="10504" width="14.7109375" bestFit="1" customWidth="1"/>
    <col min="10752" max="10752" width="33.140625" customWidth="1"/>
    <col min="10753" max="10753" width="16.5703125" customWidth="1"/>
    <col min="10754" max="10754" width="15.5703125" customWidth="1"/>
    <col min="10755" max="10755" width="2" customWidth="1"/>
    <col min="10760" max="10760" width="14.7109375" bestFit="1" customWidth="1"/>
    <col min="11008" max="11008" width="33.140625" customWidth="1"/>
    <col min="11009" max="11009" width="16.5703125" customWidth="1"/>
    <col min="11010" max="11010" width="15.5703125" customWidth="1"/>
    <col min="11011" max="11011" width="2" customWidth="1"/>
    <col min="11016" max="11016" width="14.7109375" bestFit="1" customWidth="1"/>
    <col min="11264" max="11264" width="33.140625" customWidth="1"/>
    <col min="11265" max="11265" width="16.5703125" customWidth="1"/>
    <col min="11266" max="11266" width="15.5703125" customWidth="1"/>
    <col min="11267" max="11267" width="2" customWidth="1"/>
    <col min="11272" max="11272" width="14.7109375" bestFit="1" customWidth="1"/>
    <col min="11520" max="11520" width="33.140625" customWidth="1"/>
    <col min="11521" max="11521" width="16.5703125" customWidth="1"/>
    <col min="11522" max="11522" width="15.5703125" customWidth="1"/>
    <col min="11523" max="11523" width="2" customWidth="1"/>
    <col min="11528" max="11528" width="14.7109375" bestFit="1" customWidth="1"/>
    <col min="11776" max="11776" width="33.140625" customWidth="1"/>
    <col min="11777" max="11777" width="16.5703125" customWidth="1"/>
    <col min="11778" max="11778" width="15.5703125" customWidth="1"/>
    <col min="11779" max="11779" width="2" customWidth="1"/>
    <col min="11784" max="11784" width="14.7109375" bestFit="1" customWidth="1"/>
    <col min="12032" max="12032" width="33.140625" customWidth="1"/>
    <col min="12033" max="12033" width="16.5703125" customWidth="1"/>
    <col min="12034" max="12034" width="15.5703125" customWidth="1"/>
    <col min="12035" max="12035" width="2" customWidth="1"/>
    <col min="12040" max="12040" width="14.7109375" bestFit="1" customWidth="1"/>
    <col min="12288" max="12288" width="33.140625" customWidth="1"/>
    <col min="12289" max="12289" width="16.5703125" customWidth="1"/>
    <col min="12290" max="12290" width="15.5703125" customWidth="1"/>
    <col min="12291" max="12291" width="2" customWidth="1"/>
    <col min="12296" max="12296" width="14.7109375" bestFit="1" customWidth="1"/>
    <col min="12544" max="12544" width="33.140625" customWidth="1"/>
    <col min="12545" max="12545" width="16.5703125" customWidth="1"/>
    <col min="12546" max="12546" width="15.5703125" customWidth="1"/>
    <col min="12547" max="12547" width="2" customWidth="1"/>
    <col min="12552" max="12552" width="14.7109375" bestFit="1" customWidth="1"/>
    <col min="12800" max="12800" width="33.140625" customWidth="1"/>
    <col min="12801" max="12801" width="16.5703125" customWidth="1"/>
    <col min="12802" max="12802" width="15.5703125" customWidth="1"/>
    <col min="12803" max="12803" width="2" customWidth="1"/>
    <col min="12808" max="12808" width="14.7109375" bestFit="1" customWidth="1"/>
    <col min="13056" max="13056" width="33.140625" customWidth="1"/>
    <col min="13057" max="13057" width="16.5703125" customWidth="1"/>
    <col min="13058" max="13058" width="15.5703125" customWidth="1"/>
    <col min="13059" max="13059" width="2" customWidth="1"/>
    <col min="13064" max="13064" width="14.7109375" bestFit="1" customWidth="1"/>
    <col min="13312" max="13312" width="33.140625" customWidth="1"/>
    <col min="13313" max="13313" width="16.5703125" customWidth="1"/>
    <col min="13314" max="13314" width="15.5703125" customWidth="1"/>
    <col min="13315" max="13315" width="2" customWidth="1"/>
    <col min="13320" max="13320" width="14.7109375" bestFit="1" customWidth="1"/>
    <col min="13568" max="13568" width="33.140625" customWidth="1"/>
    <col min="13569" max="13569" width="16.5703125" customWidth="1"/>
    <col min="13570" max="13570" width="15.5703125" customWidth="1"/>
    <col min="13571" max="13571" width="2" customWidth="1"/>
    <col min="13576" max="13576" width="14.7109375" bestFit="1" customWidth="1"/>
    <col min="13824" max="13824" width="33.140625" customWidth="1"/>
    <col min="13825" max="13825" width="16.5703125" customWidth="1"/>
    <col min="13826" max="13826" width="15.5703125" customWidth="1"/>
    <col min="13827" max="13827" width="2" customWidth="1"/>
    <col min="13832" max="13832" width="14.7109375" bestFit="1" customWidth="1"/>
    <col min="14080" max="14080" width="33.140625" customWidth="1"/>
    <col min="14081" max="14081" width="16.5703125" customWidth="1"/>
    <col min="14082" max="14082" width="15.5703125" customWidth="1"/>
    <col min="14083" max="14083" width="2" customWidth="1"/>
    <col min="14088" max="14088" width="14.7109375" bestFit="1" customWidth="1"/>
    <col min="14336" max="14336" width="33.140625" customWidth="1"/>
    <col min="14337" max="14337" width="16.5703125" customWidth="1"/>
    <col min="14338" max="14338" width="15.5703125" customWidth="1"/>
    <col min="14339" max="14339" width="2" customWidth="1"/>
    <col min="14344" max="14344" width="14.7109375" bestFit="1" customWidth="1"/>
    <col min="14592" max="14592" width="33.140625" customWidth="1"/>
    <col min="14593" max="14593" width="16.5703125" customWidth="1"/>
    <col min="14594" max="14594" width="15.5703125" customWidth="1"/>
    <col min="14595" max="14595" width="2" customWidth="1"/>
    <col min="14600" max="14600" width="14.7109375" bestFit="1" customWidth="1"/>
    <col min="14848" max="14848" width="33.140625" customWidth="1"/>
    <col min="14849" max="14849" width="16.5703125" customWidth="1"/>
    <col min="14850" max="14850" width="15.5703125" customWidth="1"/>
    <col min="14851" max="14851" width="2" customWidth="1"/>
    <col min="14856" max="14856" width="14.7109375" bestFit="1" customWidth="1"/>
    <col min="15104" max="15104" width="33.140625" customWidth="1"/>
    <col min="15105" max="15105" width="16.5703125" customWidth="1"/>
    <col min="15106" max="15106" width="15.5703125" customWidth="1"/>
    <col min="15107" max="15107" width="2" customWidth="1"/>
    <col min="15112" max="15112" width="14.7109375" bestFit="1" customWidth="1"/>
    <col min="15360" max="15360" width="33.140625" customWidth="1"/>
    <col min="15361" max="15361" width="16.5703125" customWidth="1"/>
    <col min="15362" max="15362" width="15.5703125" customWidth="1"/>
    <col min="15363" max="15363" width="2" customWidth="1"/>
    <col min="15368" max="15368" width="14.7109375" bestFit="1" customWidth="1"/>
    <col min="15616" max="15616" width="33.140625" customWidth="1"/>
    <col min="15617" max="15617" width="16.5703125" customWidth="1"/>
    <col min="15618" max="15618" width="15.5703125" customWidth="1"/>
    <col min="15619" max="15619" width="2" customWidth="1"/>
    <col min="15624" max="15624" width="14.7109375" bestFit="1" customWidth="1"/>
    <col min="15872" max="15872" width="33.140625" customWidth="1"/>
    <col min="15873" max="15873" width="16.5703125" customWidth="1"/>
    <col min="15874" max="15874" width="15.5703125" customWidth="1"/>
    <col min="15875" max="15875" width="2" customWidth="1"/>
    <col min="15880" max="15880" width="14.7109375" bestFit="1" customWidth="1"/>
    <col min="16128" max="16128" width="33.140625" customWidth="1"/>
    <col min="16129" max="16129" width="16.5703125" customWidth="1"/>
    <col min="16130" max="16130" width="15.5703125" customWidth="1"/>
    <col min="16131" max="16131" width="2" customWidth="1"/>
    <col min="16136" max="16136" width="14.7109375" bestFit="1" customWidth="1"/>
  </cols>
  <sheetData>
    <row r="1" spans="1:8">
      <c r="A1" s="391" t="s">
        <v>34</v>
      </c>
      <c r="B1" s="392"/>
      <c r="C1" s="393"/>
    </row>
    <row r="2" spans="1:8">
      <c r="A2" s="397" t="s">
        <v>37</v>
      </c>
      <c r="B2" s="398"/>
      <c r="C2" s="399"/>
    </row>
    <row r="3" spans="1:8">
      <c r="A3" s="397" t="s">
        <v>63</v>
      </c>
      <c r="B3" s="398"/>
      <c r="C3" s="399"/>
    </row>
    <row r="4" spans="1:8" ht="19.5" customHeight="1">
      <c r="A4" s="605" t="s">
        <v>4</v>
      </c>
      <c r="B4" s="226"/>
      <c r="C4" s="323"/>
    </row>
    <row r="5" spans="1:8" ht="45.75" customHeight="1">
      <c r="A5" s="14" t="s">
        <v>31</v>
      </c>
      <c r="B5" s="993" t="s">
        <v>297</v>
      </c>
      <c r="C5" s="993" t="s">
        <v>301</v>
      </c>
      <c r="G5" s="16"/>
    </row>
    <row r="6" spans="1:8" s="16" customFormat="1" ht="13.5" customHeight="1">
      <c r="A6" s="611" t="s">
        <v>7</v>
      </c>
      <c r="B6" s="812">
        <v>19.379244776880753</v>
      </c>
      <c r="C6" s="797">
        <v>253087.11240636892</v>
      </c>
      <c r="D6" s="57"/>
      <c r="E6" s="57"/>
      <c r="H6" s="57"/>
    </row>
    <row r="7" spans="1:8" s="16" customFormat="1" ht="13.5" customHeight="1">
      <c r="A7" s="570" t="s">
        <v>8</v>
      </c>
      <c r="B7" s="812">
        <v>8.1871605152858375</v>
      </c>
      <c r="C7" s="797">
        <v>106921.85570064551</v>
      </c>
      <c r="D7" s="57"/>
      <c r="E7" s="57"/>
      <c r="H7" s="57"/>
    </row>
    <row r="8" spans="1:8" s="16" customFormat="1" ht="13.5" customHeight="1">
      <c r="A8" s="570" t="s">
        <v>9</v>
      </c>
      <c r="B8" s="812">
        <v>16.046190867085581</v>
      </c>
      <c r="C8" s="797">
        <v>209558.43008479729</v>
      </c>
      <c r="D8" s="57"/>
      <c r="E8" s="57"/>
      <c r="H8" s="57"/>
    </row>
    <row r="9" spans="1:8" s="16" customFormat="1" ht="13.5" customHeight="1">
      <c r="A9" s="570" t="s">
        <v>10</v>
      </c>
      <c r="B9" s="812">
        <v>4.4329862134258153</v>
      </c>
      <c r="C9" s="797">
        <v>57893.467625303769</v>
      </c>
      <c r="D9" s="57"/>
      <c r="E9" s="57"/>
      <c r="H9" s="57"/>
    </row>
    <row r="10" spans="1:8" s="16" customFormat="1" ht="13.5" customHeight="1">
      <c r="A10" s="570" t="s">
        <v>11</v>
      </c>
      <c r="B10" s="812">
        <v>1.8221655141939204</v>
      </c>
      <c r="C10" s="797">
        <v>23796.93396844716</v>
      </c>
      <c r="D10" s="57"/>
      <c r="E10" s="57"/>
      <c r="G10" s="57"/>
      <c r="H10" s="57"/>
    </row>
    <row r="11" spans="1:8" s="16" customFormat="1" ht="13.5" customHeight="1">
      <c r="A11" s="570" t="s">
        <v>12</v>
      </c>
      <c r="B11" s="812">
        <v>0.6928088430014121</v>
      </c>
      <c r="C11" s="797">
        <v>9047.8752677712619</v>
      </c>
      <c r="D11" s="57"/>
      <c r="E11" s="57"/>
      <c r="G11" s="57"/>
      <c r="H11" s="57"/>
    </row>
    <row r="12" spans="1:8" s="16" customFormat="1" ht="13.5" customHeight="1">
      <c r="A12" s="570" t="s">
        <v>13</v>
      </c>
      <c r="B12" s="812">
        <v>3.8522261726871374</v>
      </c>
      <c r="C12" s="797">
        <v>50308.91603911882</v>
      </c>
      <c r="D12" s="57"/>
      <c r="E12" s="57"/>
      <c r="G12" s="57"/>
      <c r="H12" s="57"/>
    </row>
    <row r="13" spans="1:8" s="16" customFormat="1" ht="13.5" customHeight="1">
      <c r="A13" s="570" t="s">
        <v>14</v>
      </c>
      <c r="B13" s="812">
        <v>10.982119167717157</v>
      </c>
      <c r="C13" s="797">
        <v>143423.17568412193</v>
      </c>
      <c r="D13" s="57"/>
      <c r="E13" s="57"/>
      <c r="G13" s="57"/>
      <c r="H13" s="57"/>
    </row>
    <row r="14" spans="1:8" s="16" customFormat="1" ht="13.5" customHeight="1">
      <c r="A14" s="570" t="s">
        <v>15</v>
      </c>
      <c r="B14" s="812">
        <v>4.3723571415289726</v>
      </c>
      <c r="C14" s="797">
        <v>57101.670168234865</v>
      </c>
      <c r="D14" s="57"/>
      <c r="E14" s="57"/>
      <c r="G14" s="57"/>
      <c r="H14" s="57"/>
    </row>
    <row r="15" spans="1:8" s="16" customFormat="1" ht="13.5" customHeight="1">
      <c r="A15" s="570" t="s">
        <v>16</v>
      </c>
      <c r="B15" s="812">
        <v>4.7021783295220629</v>
      </c>
      <c r="C15" s="797">
        <v>61409.035756557088</v>
      </c>
      <c r="D15" s="57"/>
      <c r="E15" s="57"/>
      <c r="G15" s="57"/>
      <c r="H15" s="57"/>
    </row>
    <row r="16" spans="1:8" s="16" customFormat="1" ht="13.5" customHeight="1">
      <c r="A16" s="570" t="s">
        <v>17</v>
      </c>
      <c r="B16" s="812">
        <v>3.7329129184984846</v>
      </c>
      <c r="C16" s="797">
        <v>48750.720798691415</v>
      </c>
      <c r="D16" s="57"/>
      <c r="E16" s="57"/>
      <c r="G16" s="57"/>
      <c r="H16" s="57"/>
    </row>
    <row r="17" spans="1:8" s="16" customFormat="1" ht="13.5" customHeight="1">
      <c r="A17" s="570" t="s">
        <v>18</v>
      </c>
      <c r="B17" s="812">
        <v>2.010776283979518</v>
      </c>
      <c r="C17" s="797">
        <v>26260.133935389455</v>
      </c>
      <c r="D17" s="57"/>
      <c r="E17" s="57"/>
      <c r="G17" s="57"/>
      <c r="H17" s="57"/>
    </row>
    <row r="18" spans="1:8" s="16" customFormat="1" ht="13.5" customHeight="1">
      <c r="A18" s="570" t="s">
        <v>19</v>
      </c>
      <c r="B18" s="812">
        <v>2.4667434078013226</v>
      </c>
      <c r="C18" s="797">
        <v>32214.927532814265</v>
      </c>
      <c r="D18" s="57"/>
      <c r="E18" s="57"/>
      <c r="G18" s="57"/>
      <c r="H18" s="57"/>
    </row>
    <row r="19" spans="1:8" s="16" customFormat="1" ht="13.5" customHeight="1">
      <c r="A19" s="570" t="s">
        <v>20</v>
      </c>
      <c r="B19" s="812">
        <v>11.420569121403602</v>
      </c>
      <c r="C19" s="797">
        <v>149149.20030431714</v>
      </c>
      <c r="D19" s="57"/>
      <c r="E19" s="57"/>
      <c r="G19" s="57"/>
      <c r="H19" s="57"/>
    </row>
    <row r="20" spans="1:8" s="16" customFormat="1" ht="13.5" customHeight="1">
      <c r="A20" s="570" t="s">
        <v>21</v>
      </c>
      <c r="B20" s="812">
        <v>5.7238864488776686</v>
      </c>
      <c r="C20" s="797">
        <v>74752.236723724636</v>
      </c>
      <c r="D20" s="57"/>
      <c r="E20" s="57"/>
      <c r="G20" s="57"/>
      <c r="H20" s="57"/>
    </row>
    <row r="21" spans="1:8" s="16" customFormat="1" ht="21" customHeight="1" thickBot="1">
      <c r="A21" s="608" t="s">
        <v>6</v>
      </c>
      <c r="B21" s="813">
        <f>SUM(B6:B20)</f>
        <v>99.824325721889252</v>
      </c>
      <c r="C21" s="19">
        <f>SUM(C6:C20)</f>
        <v>1303675.6919963034</v>
      </c>
      <c r="E21" s="17"/>
      <c r="G21" s="57"/>
      <c r="H21" s="57"/>
    </row>
    <row r="22" spans="1:8" s="16" customFormat="1" ht="13.5" customHeight="1" thickTop="1">
      <c r="A22" s="488" t="s">
        <v>307</v>
      </c>
      <c r="B22" s="18"/>
      <c r="C22" s="807">
        <v>1305969.94527</v>
      </c>
      <c r="D22" s="58"/>
      <c r="G22" s="57"/>
      <c r="H22" s="57"/>
    </row>
    <row r="23" spans="1:8" s="16" customFormat="1" ht="13.5" customHeight="1">
      <c r="A23" s="488" t="s">
        <v>83</v>
      </c>
      <c r="B23" s="814">
        <f>100-B21</f>
        <v>0.17567427811074765</v>
      </c>
      <c r="C23" s="614">
        <v>2294.253273696399</v>
      </c>
      <c r="F23" s="17"/>
      <c r="G23" s="57"/>
      <c r="H23" s="57"/>
    </row>
    <row r="24" spans="1:8" s="16" customFormat="1" ht="13.5" customHeight="1">
      <c r="A24" s="490" t="s">
        <v>41</v>
      </c>
      <c r="B24" s="18"/>
      <c r="C24" s="614">
        <v>1303675.6919963036</v>
      </c>
      <c r="G24" s="57"/>
      <c r="H24" s="57"/>
    </row>
    <row r="25" spans="1:8" s="16" customFormat="1" ht="13.5" customHeight="1">
      <c r="A25" s="491" t="s">
        <v>470</v>
      </c>
      <c r="B25" s="492"/>
      <c r="C25" s="604"/>
      <c r="D25" s="57"/>
      <c r="G25" s="57"/>
      <c r="H25" s="57"/>
    </row>
    <row r="26" spans="1:8">
      <c r="C26" s="61"/>
      <c r="D26" s="61"/>
      <c r="G26" s="57"/>
      <c r="H26" s="57"/>
    </row>
    <row r="28" spans="1:8">
      <c r="D28" s="2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E19"/>
  <sheetViews>
    <sheetView showGridLines="0" zoomScaleNormal="100" workbookViewId="0"/>
  </sheetViews>
  <sheetFormatPr baseColWidth="10" defaultRowHeight="12.75"/>
  <cols>
    <col min="1" max="1" width="38.28515625" customWidth="1"/>
    <col min="2" max="3" width="16.85546875" customWidth="1"/>
    <col min="256" max="259" width="16.85546875" customWidth="1"/>
    <col min="512" max="515" width="16.85546875" customWidth="1"/>
    <col min="768" max="771" width="16.85546875" customWidth="1"/>
    <col min="1024" max="1027" width="16.85546875" customWidth="1"/>
    <col min="1280" max="1283" width="16.85546875" customWidth="1"/>
    <col min="1536" max="1539" width="16.85546875" customWidth="1"/>
    <col min="1792" max="1795" width="16.85546875" customWidth="1"/>
    <col min="2048" max="2051" width="16.85546875" customWidth="1"/>
    <col min="2304" max="2307" width="16.85546875" customWidth="1"/>
    <col min="2560" max="2563" width="16.85546875" customWidth="1"/>
    <col min="2816" max="2819" width="16.85546875" customWidth="1"/>
    <col min="3072" max="3075" width="16.85546875" customWidth="1"/>
    <col min="3328" max="3331" width="16.85546875" customWidth="1"/>
    <col min="3584" max="3587" width="16.85546875" customWidth="1"/>
    <col min="3840" max="3843" width="16.85546875" customWidth="1"/>
    <col min="4096" max="4099" width="16.85546875" customWidth="1"/>
    <col min="4352" max="4355" width="16.85546875" customWidth="1"/>
    <col min="4608" max="4611" width="16.85546875" customWidth="1"/>
    <col min="4864" max="4867" width="16.85546875" customWidth="1"/>
    <col min="5120" max="5123" width="16.85546875" customWidth="1"/>
    <col min="5376" max="5379" width="16.85546875" customWidth="1"/>
    <col min="5632" max="5635" width="16.85546875" customWidth="1"/>
    <col min="5888" max="5891" width="16.85546875" customWidth="1"/>
    <col min="6144" max="6147" width="16.85546875" customWidth="1"/>
    <col min="6400" max="6403" width="16.85546875" customWidth="1"/>
    <col min="6656" max="6659" width="16.85546875" customWidth="1"/>
    <col min="6912" max="6915" width="16.85546875" customWidth="1"/>
    <col min="7168" max="7171" width="16.85546875" customWidth="1"/>
    <col min="7424" max="7427" width="16.85546875" customWidth="1"/>
    <col min="7680" max="7683" width="16.85546875" customWidth="1"/>
    <col min="7936" max="7939" width="16.85546875" customWidth="1"/>
    <col min="8192" max="8195" width="16.85546875" customWidth="1"/>
    <col min="8448" max="8451" width="16.85546875" customWidth="1"/>
    <col min="8704" max="8707" width="16.85546875" customWidth="1"/>
    <col min="8960" max="8963" width="16.85546875" customWidth="1"/>
    <col min="9216" max="9219" width="16.85546875" customWidth="1"/>
    <col min="9472" max="9475" width="16.85546875" customWidth="1"/>
    <col min="9728" max="9731" width="16.85546875" customWidth="1"/>
    <col min="9984" max="9987" width="16.85546875" customWidth="1"/>
    <col min="10240" max="10243" width="16.85546875" customWidth="1"/>
    <col min="10496" max="10499" width="16.85546875" customWidth="1"/>
    <col min="10752" max="10755" width="16.85546875" customWidth="1"/>
    <col min="11008" max="11011" width="16.85546875" customWidth="1"/>
    <col min="11264" max="11267" width="16.85546875" customWidth="1"/>
    <col min="11520" max="11523" width="16.85546875" customWidth="1"/>
    <col min="11776" max="11779" width="16.85546875" customWidth="1"/>
    <col min="12032" max="12035" width="16.85546875" customWidth="1"/>
    <col min="12288" max="12291" width="16.85546875" customWidth="1"/>
    <col min="12544" max="12547" width="16.85546875" customWidth="1"/>
    <col min="12800" max="12803" width="16.85546875" customWidth="1"/>
    <col min="13056" max="13059" width="16.85546875" customWidth="1"/>
    <col min="13312" max="13315" width="16.85546875" customWidth="1"/>
    <col min="13568" max="13571" width="16.85546875" customWidth="1"/>
    <col min="13824" max="13827" width="16.85546875" customWidth="1"/>
    <col min="14080" max="14083" width="16.85546875" customWidth="1"/>
    <col min="14336" max="14339" width="16.85546875" customWidth="1"/>
    <col min="14592" max="14595" width="16.85546875" customWidth="1"/>
    <col min="14848" max="14851" width="16.85546875" customWidth="1"/>
    <col min="15104" max="15107" width="16.85546875" customWidth="1"/>
    <col min="15360" max="15363" width="16.85546875" customWidth="1"/>
    <col min="15616" max="15619" width="16.85546875" customWidth="1"/>
    <col min="15872" max="15875" width="16.85546875" customWidth="1"/>
    <col min="16128" max="16131" width="16.85546875" customWidth="1"/>
  </cols>
  <sheetData>
    <row r="1" spans="1:5" ht="20.25" customHeight="1">
      <c r="A1" s="391" t="s">
        <v>42</v>
      </c>
      <c r="B1" s="393"/>
      <c r="C1" s="15"/>
    </row>
    <row r="2" spans="1:5" ht="24.75" customHeight="1">
      <c r="A2" s="394" t="s">
        <v>280</v>
      </c>
      <c r="B2" s="396"/>
      <c r="C2" s="15"/>
    </row>
    <row r="3" spans="1:5">
      <c r="A3" s="397" t="s">
        <v>473</v>
      </c>
      <c r="B3" s="399"/>
      <c r="C3" s="15"/>
    </row>
    <row r="4" spans="1:5">
      <c r="A4" s="618" t="s">
        <v>4</v>
      </c>
      <c r="B4" s="619"/>
      <c r="C4" s="15"/>
    </row>
    <row r="5" spans="1:5">
      <c r="A5" s="615" t="s">
        <v>97</v>
      </c>
      <c r="B5" s="616" t="s">
        <v>43</v>
      </c>
    </row>
    <row r="6" spans="1:5" s="16" customFormat="1" ht="17.25" customHeight="1">
      <c r="A6" s="400" t="s">
        <v>101</v>
      </c>
      <c r="B6" s="217">
        <v>75827959.160994112</v>
      </c>
      <c r="E6" s="17"/>
    </row>
    <row r="7" spans="1:5" s="16" customFormat="1" ht="18" customHeight="1">
      <c r="A7" s="401" t="s">
        <v>475</v>
      </c>
      <c r="B7" s="217">
        <v>74225305.910030007</v>
      </c>
      <c r="E7" s="17"/>
    </row>
    <row r="8" spans="1:5" s="16" customFormat="1" ht="21" customHeight="1" thickBot="1">
      <c r="A8" s="871" t="s">
        <v>474</v>
      </c>
      <c r="B8" s="815">
        <f>ROUND(+B7/B6,4)</f>
        <v>0.97889999999999999</v>
      </c>
      <c r="E8" s="17"/>
    </row>
    <row r="9" spans="1:5" ht="13.5" thickTop="1">
      <c r="A9" s="816" t="s">
        <v>470</v>
      </c>
      <c r="E9" s="17"/>
    </row>
    <row r="10" spans="1:5">
      <c r="E10" s="17"/>
    </row>
    <row r="11" spans="1:5">
      <c r="E11" s="17"/>
    </row>
    <row r="12" spans="1:5">
      <c r="E12" s="17"/>
    </row>
    <row r="13" spans="1:5">
      <c r="E13" s="17"/>
    </row>
    <row r="14" spans="1:5">
      <c r="E14" s="17"/>
    </row>
    <row r="15" spans="1:5">
      <c r="E15" s="17"/>
    </row>
    <row r="16" spans="1:5">
      <c r="E16" s="17"/>
    </row>
    <row r="17" spans="5:5">
      <c r="E17" s="17"/>
    </row>
    <row r="18" spans="5:5">
      <c r="E18" s="17"/>
    </row>
    <row r="19" spans="5:5">
      <c r="E19" s="17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5"/>
  <sheetViews>
    <sheetView showGridLines="0" zoomScaleNormal="100" workbookViewId="0"/>
  </sheetViews>
  <sheetFormatPr baseColWidth="10" defaultRowHeight="12.75"/>
  <cols>
    <col min="1" max="1" width="22.140625" customWidth="1"/>
    <col min="2" max="6" width="15" customWidth="1"/>
    <col min="7" max="7" width="17" customWidth="1"/>
    <col min="8" max="10" width="15" customWidth="1"/>
    <col min="11" max="11" width="15.85546875" customWidth="1"/>
    <col min="12" max="12" width="15" customWidth="1"/>
    <col min="13" max="13" width="14.85546875" bestFit="1" customWidth="1"/>
    <col min="39" max="39" width="14.28515625" customWidth="1"/>
  </cols>
  <sheetData>
    <row r="1" spans="1:41" s="6" customFormat="1">
      <c r="A1" s="391" t="s">
        <v>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3"/>
    </row>
    <row r="2" spans="1:41" s="6" customFormat="1">
      <c r="A2" s="397" t="s">
        <v>98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9"/>
    </row>
    <row r="3" spans="1:41" s="6" customFormat="1">
      <c r="A3" s="397" t="s">
        <v>476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9"/>
    </row>
    <row r="4" spans="1:41" ht="13.5" thickBot="1">
      <c r="A4" s="605" t="s">
        <v>4</v>
      </c>
      <c r="B4" s="219"/>
      <c r="C4" s="219"/>
      <c r="D4" s="314"/>
      <c r="E4" s="315"/>
      <c r="F4" s="219"/>
      <c r="G4" s="1"/>
      <c r="H4" s="1"/>
      <c r="I4" s="1"/>
      <c r="J4" s="1"/>
      <c r="L4" s="378"/>
    </row>
    <row r="5" spans="1:41" ht="76.900000000000006" customHeight="1" thickTop="1">
      <c r="A5" s="621" t="s">
        <v>103</v>
      </c>
      <c r="B5" s="622" t="s">
        <v>308</v>
      </c>
      <c r="C5" s="622" t="s">
        <v>309</v>
      </c>
      <c r="D5" s="622" t="s">
        <v>310</v>
      </c>
      <c r="E5" s="622" t="s">
        <v>311</v>
      </c>
      <c r="F5" s="622" t="s">
        <v>312</v>
      </c>
      <c r="G5" s="623" t="s">
        <v>313</v>
      </c>
      <c r="H5" s="624" t="s">
        <v>314</v>
      </c>
      <c r="I5" s="624" t="s">
        <v>315</v>
      </c>
      <c r="J5" s="624" t="s">
        <v>316</v>
      </c>
      <c r="K5" s="623" t="s">
        <v>317</v>
      </c>
      <c r="L5" s="625" t="s">
        <v>318</v>
      </c>
    </row>
    <row r="6" spans="1:41">
      <c r="A6" s="302" t="s">
        <v>7</v>
      </c>
      <c r="B6" s="217">
        <v>1526617.6610867819</v>
      </c>
      <c r="C6" s="217">
        <v>474820.515702</v>
      </c>
      <c r="D6" s="217">
        <v>812082.62619900005</v>
      </c>
      <c r="E6" s="217">
        <v>141415.110919914</v>
      </c>
      <c r="F6" s="217">
        <v>94078.150370000003</v>
      </c>
      <c r="G6" s="217">
        <v>3049014.064277696</v>
      </c>
      <c r="H6" s="217">
        <v>8952819.45211</v>
      </c>
      <c r="I6" s="220">
        <v>6465513.3465683935</v>
      </c>
      <c r="J6" s="220">
        <v>2364311.9964898014</v>
      </c>
      <c r="K6" s="220">
        <v>17782644.795168195</v>
      </c>
      <c r="L6" s="220">
        <f>+G6+K6</f>
        <v>20831658.859445892</v>
      </c>
      <c r="M6" s="69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>
      <c r="A7" s="302" t="s">
        <v>8</v>
      </c>
      <c r="B7" s="217">
        <v>342655.70102433057</v>
      </c>
      <c r="C7" s="217">
        <v>132255.537492</v>
      </c>
      <c r="D7" s="217">
        <v>201863.72645399999</v>
      </c>
      <c r="E7" s="217">
        <v>74414.539017000003</v>
      </c>
      <c r="F7" s="217">
        <v>17387.532090000001</v>
      </c>
      <c r="G7" s="217">
        <v>768577.03607733059</v>
      </c>
      <c r="H7" s="217">
        <v>2047304.2314899999</v>
      </c>
      <c r="I7" s="220">
        <v>1932199.9090782267</v>
      </c>
      <c r="J7" s="220">
        <v>842698.21398361505</v>
      </c>
      <c r="K7" s="220">
        <v>4822202.3545518415</v>
      </c>
      <c r="L7" s="220">
        <f t="shared" ref="L7:L20" si="0">+G7+K7</f>
        <v>5590779.3906291723</v>
      </c>
      <c r="M7" s="69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>
      <c r="A8" s="302" t="s">
        <v>9</v>
      </c>
      <c r="B8" s="217">
        <v>1385592.9276707654</v>
      </c>
      <c r="C8" s="217">
        <v>304813.151526</v>
      </c>
      <c r="D8" s="217">
        <v>516884.71013400005</v>
      </c>
      <c r="E8" s="217">
        <v>268279.52516976005</v>
      </c>
      <c r="F8" s="217">
        <v>52615.588219999998</v>
      </c>
      <c r="G8" s="217">
        <v>2528185.9027205254</v>
      </c>
      <c r="H8" s="217">
        <v>4848733.9130899999</v>
      </c>
      <c r="I8" s="220">
        <v>5351675.2437856719</v>
      </c>
      <c r="J8" s="220">
        <v>2146016.049451943</v>
      </c>
      <c r="K8" s="220">
        <v>12346425.206327615</v>
      </c>
      <c r="L8" s="220">
        <f t="shared" si="0"/>
        <v>14874611.109048141</v>
      </c>
      <c r="M8" s="69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1">
      <c r="A9" s="302" t="s">
        <v>10</v>
      </c>
      <c r="B9" s="217">
        <v>129827.84790621835</v>
      </c>
      <c r="C9" s="217">
        <v>91225.766267999992</v>
      </c>
      <c r="D9" s="217">
        <v>100034.221716</v>
      </c>
      <c r="E9" s="217">
        <v>40329.005278302</v>
      </c>
      <c r="F9" s="217">
        <v>6293.4039699999994</v>
      </c>
      <c r="G9" s="217">
        <v>367710.24513852032</v>
      </c>
      <c r="H9" s="217">
        <v>929734.93925000005</v>
      </c>
      <c r="I9" s="220">
        <v>787888.52490777161</v>
      </c>
      <c r="J9" s="220">
        <v>329806.64781206241</v>
      </c>
      <c r="K9" s="220">
        <v>2047430.1119698342</v>
      </c>
      <c r="L9" s="220">
        <f t="shared" si="0"/>
        <v>2415140.3571083546</v>
      </c>
      <c r="M9" s="69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1">
      <c r="A10" s="302" t="s">
        <v>11</v>
      </c>
      <c r="B10" s="217">
        <v>184709.46749651886</v>
      </c>
      <c r="C10" s="217">
        <v>61330.219001999998</v>
      </c>
      <c r="D10" s="217">
        <v>28351.821966</v>
      </c>
      <c r="E10" s="217">
        <v>14375.832826368</v>
      </c>
      <c r="F10" s="217">
        <v>6599.6270900000009</v>
      </c>
      <c r="G10" s="217">
        <v>295366.96838088689</v>
      </c>
      <c r="H10" s="217">
        <v>500006.01672999997</v>
      </c>
      <c r="I10" s="220">
        <v>460294.62395533943</v>
      </c>
      <c r="J10" s="220">
        <v>196081.97081058068</v>
      </c>
      <c r="K10" s="220">
        <v>1156382.6114959202</v>
      </c>
      <c r="L10" s="220">
        <f>+G10+K10</f>
        <v>1451749.5798768071</v>
      </c>
      <c r="M10" s="69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1">
      <c r="A11" s="302" t="s">
        <v>12</v>
      </c>
      <c r="B11" s="217">
        <v>65198.24349873724</v>
      </c>
      <c r="C11" s="217">
        <v>22417.896579</v>
      </c>
      <c r="D11" s="217">
        <v>22995.036441</v>
      </c>
      <c r="E11" s="217">
        <v>5193.7595190000002</v>
      </c>
      <c r="F11" s="217">
        <v>2764.8179</v>
      </c>
      <c r="G11" s="217">
        <v>118569.75393773724</v>
      </c>
      <c r="H11" s="217">
        <v>284596.89479000005</v>
      </c>
      <c r="I11" s="220">
        <v>240581.3008960736</v>
      </c>
      <c r="J11" s="220">
        <v>119734.62256910429</v>
      </c>
      <c r="K11" s="220">
        <v>644912.81825517793</v>
      </c>
      <c r="L11" s="220">
        <f t="shared" si="0"/>
        <v>763482.57219291513</v>
      </c>
      <c r="M11" s="69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>
      <c r="A12" s="302" t="s">
        <v>13</v>
      </c>
      <c r="B12" s="217">
        <v>310782.35505204683</v>
      </c>
      <c r="C12" s="217">
        <v>34808.205860999995</v>
      </c>
      <c r="D12" s="217">
        <v>73635.491240999996</v>
      </c>
      <c r="E12" s="217">
        <v>17924.579166</v>
      </c>
      <c r="F12" s="217">
        <v>10616.28016</v>
      </c>
      <c r="G12" s="217">
        <v>447766.91148004687</v>
      </c>
      <c r="H12" s="217">
        <v>894086.88450000004</v>
      </c>
      <c r="I12" s="220">
        <v>962425.76601752162</v>
      </c>
      <c r="J12" s="220">
        <v>492209.17211804492</v>
      </c>
      <c r="K12" s="220">
        <v>2348721.8226355668</v>
      </c>
      <c r="L12" s="220">
        <f t="shared" si="0"/>
        <v>2796488.7341156136</v>
      </c>
      <c r="M12" s="69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>
      <c r="A13" s="302" t="s">
        <v>14</v>
      </c>
      <c r="B13" s="217">
        <v>1059171.6104762985</v>
      </c>
      <c r="C13" s="217">
        <v>294838.55208599998</v>
      </c>
      <c r="D13" s="217">
        <v>594681.79894500005</v>
      </c>
      <c r="E13" s="217">
        <v>70765.336863000004</v>
      </c>
      <c r="F13" s="217">
        <v>46298.500660000005</v>
      </c>
      <c r="G13" s="217">
        <v>2065755.7990302984</v>
      </c>
      <c r="H13" s="217">
        <v>3691958.13001</v>
      </c>
      <c r="I13" s="220">
        <v>3607886.0545404027</v>
      </c>
      <c r="J13" s="220">
        <v>1478577.8187593729</v>
      </c>
      <c r="K13" s="220">
        <v>8778422.0033097751</v>
      </c>
      <c r="L13" s="220">
        <f t="shared" si="0"/>
        <v>10844177.802340074</v>
      </c>
      <c r="M13" s="69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1">
      <c r="A14" s="302" t="s">
        <v>15</v>
      </c>
      <c r="B14" s="217">
        <v>257399.90540998956</v>
      </c>
      <c r="C14" s="217">
        <v>110329.616475</v>
      </c>
      <c r="D14" s="217">
        <v>168197.52491099999</v>
      </c>
      <c r="E14" s="217">
        <v>33506.748522000002</v>
      </c>
      <c r="F14" s="217">
        <v>10602.957289999998</v>
      </c>
      <c r="G14" s="217">
        <v>580036.75260798971</v>
      </c>
      <c r="H14" s="217">
        <v>1222396.1844799998</v>
      </c>
      <c r="I14" s="220">
        <v>1040778.8585721664</v>
      </c>
      <c r="J14" s="220">
        <v>497804.78288319288</v>
      </c>
      <c r="K14" s="220">
        <v>2760979.8259353591</v>
      </c>
      <c r="L14" s="220">
        <f t="shared" si="0"/>
        <v>3341016.5785433487</v>
      </c>
      <c r="M14" s="69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1">
      <c r="A15" s="302" t="s">
        <v>16</v>
      </c>
      <c r="B15" s="217">
        <v>367992.72892456996</v>
      </c>
      <c r="C15" s="217">
        <v>103408.81305300001</v>
      </c>
      <c r="D15" s="217">
        <v>83637.108320999992</v>
      </c>
      <c r="E15" s="217">
        <v>48622.804854000002</v>
      </c>
      <c r="F15" s="217">
        <v>10703.03658</v>
      </c>
      <c r="G15" s="217">
        <v>614364.49173256988</v>
      </c>
      <c r="H15" s="217">
        <v>1212330.8956500001</v>
      </c>
      <c r="I15" s="220">
        <v>1349513.8027034944</v>
      </c>
      <c r="J15" s="220">
        <v>691020.76463572832</v>
      </c>
      <c r="K15" s="220">
        <v>3252865.4629892227</v>
      </c>
      <c r="L15" s="220">
        <f t="shared" si="0"/>
        <v>3867229.9547217926</v>
      </c>
      <c r="M15" s="69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1">
      <c r="A16" s="302" t="s">
        <v>17</v>
      </c>
      <c r="B16" s="217">
        <v>250974.21959594236</v>
      </c>
      <c r="C16" s="217">
        <v>91698.046362000008</v>
      </c>
      <c r="D16" s="217">
        <v>183353.295216</v>
      </c>
      <c r="E16" s="217">
        <v>39622.267435686001</v>
      </c>
      <c r="F16" s="217">
        <v>0</v>
      </c>
      <c r="G16" s="217">
        <v>565647.82860962837</v>
      </c>
      <c r="H16" s="217">
        <v>1406318.6127700005</v>
      </c>
      <c r="I16" s="220">
        <v>0</v>
      </c>
      <c r="J16" s="220">
        <v>76161.578058507206</v>
      </c>
      <c r="K16" s="220">
        <v>1482480.1908285078</v>
      </c>
      <c r="L16" s="220">
        <f t="shared" si="0"/>
        <v>2048128.0194381361</v>
      </c>
      <c r="M16" s="69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 s="302" t="s">
        <v>18</v>
      </c>
      <c r="B17" s="217">
        <v>127059.38441913844</v>
      </c>
      <c r="C17" s="217">
        <v>56369.985866999996</v>
      </c>
      <c r="D17" s="217">
        <v>45460.908908999998</v>
      </c>
      <c r="E17" s="217">
        <v>29615.376296999999</v>
      </c>
      <c r="F17" s="217">
        <v>4140.2320899999995</v>
      </c>
      <c r="G17" s="217">
        <v>262645.88758213841</v>
      </c>
      <c r="H17" s="217">
        <v>533503.14704000007</v>
      </c>
      <c r="I17" s="220">
        <v>657553.88320563396</v>
      </c>
      <c r="J17" s="220">
        <v>337391.40351190034</v>
      </c>
      <c r="K17" s="220">
        <v>1528448.4337575343</v>
      </c>
      <c r="L17" s="220">
        <f t="shared" si="0"/>
        <v>1791094.3213396727</v>
      </c>
      <c r="M17" s="69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 s="302" t="s">
        <v>19</v>
      </c>
      <c r="B18" s="217">
        <v>325483.90145646624</v>
      </c>
      <c r="C18" s="217">
        <v>64644.226217999996</v>
      </c>
      <c r="D18" s="217">
        <v>76004.771855999992</v>
      </c>
      <c r="E18" s="217">
        <v>20267.237920059</v>
      </c>
      <c r="F18" s="217">
        <v>16362.547530000002</v>
      </c>
      <c r="G18" s="217">
        <v>502762.68498052523</v>
      </c>
      <c r="H18" s="217">
        <v>1144459.49345</v>
      </c>
      <c r="I18" s="220">
        <v>1198958.4742695612</v>
      </c>
      <c r="J18" s="220">
        <v>420616.86593641882</v>
      </c>
      <c r="K18" s="220">
        <v>2764034.8336559804</v>
      </c>
      <c r="L18" s="220">
        <f t="shared" si="0"/>
        <v>3266797.5186365056</v>
      </c>
      <c r="M18" s="69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 s="302" t="s">
        <v>20</v>
      </c>
      <c r="B19" s="217">
        <v>1617419.8886199214</v>
      </c>
      <c r="C19" s="217">
        <v>498420.15993900003</v>
      </c>
      <c r="D19" s="217">
        <v>435892.188264</v>
      </c>
      <c r="E19" s="217">
        <v>172207.47129299998</v>
      </c>
      <c r="F19" s="217">
        <v>131277.75016</v>
      </c>
      <c r="G19" s="217">
        <v>2855217.4582759216</v>
      </c>
      <c r="H19" s="217">
        <v>10502699.992920002</v>
      </c>
      <c r="I19" s="220">
        <v>5920372.3519332036</v>
      </c>
      <c r="J19" s="220">
        <v>1554818.3827251347</v>
      </c>
      <c r="K19" s="220">
        <v>17977890.727578342</v>
      </c>
      <c r="L19" s="220">
        <f t="shared" si="0"/>
        <v>20833108.185854264</v>
      </c>
      <c r="M19" s="69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 s="302" t="s">
        <v>21</v>
      </c>
      <c r="B20" s="217">
        <v>346822.43945877266</v>
      </c>
      <c r="C20" s="217">
        <v>162791.70628499999</v>
      </c>
      <c r="D20" s="217">
        <v>193002.968379</v>
      </c>
      <c r="E20" s="217">
        <v>92280.742235252997</v>
      </c>
      <c r="F20" s="217">
        <v>15820.24136</v>
      </c>
      <c r="G20" s="217">
        <v>810718.09771802556</v>
      </c>
      <c r="H20" s="217">
        <v>1910365.3045700002</v>
      </c>
      <c r="I20" s="220">
        <v>1847912.6782565408</v>
      </c>
      <c r="J20" s="220">
        <v>924488.69532629766</v>
      </c>
      <c r="K20" s="220">
        <v>4682766.6781528387</v>
      </c>
      <c r="L20" s="220">
        <f t="shared" si="0"/>
        <v>5493484.7758708643</v>
      </c>
      <c r="M20" s="69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1" customHeight="1" thickBot="1">
      <c r="A21" s="872" t="s">
        <v>6</v>
      </c>
      <c r="B21" s="20">
        <f>SUM(B6:B20)</f>
        <v>8297708.2820964986</v>
      </c>
      <c r="C21" s="20">
        <f>SUM(C6:C20)</f>
        <v>2504172.3987149997</v>
      </c>
      <c r="D21" s="20">
        <f>SUM(D6:D20)</f>
        <v>3536078.1989520006</v>
      </c>
      <c r="E21" s="20">
        <f t="shared" ref="E21:K21" si="1">SUM(E6:E20)</f>
        <v>1068820.3373163422</v>
      </c>
      <c r="F21" s="20">
        <f t="shared" si="1"/>
        <v>425560.66546999995</v>
      </c>
      <c r="G21" s="20">
        <f>SUM(G6:G20)</f>
        <v>15832339.882549837</v>
      </c>
      <c r="H21" s="20">
        <f>SUM(H6:H20)</f>
        <v>40081314.09285</v>
      </c>
      <c r="I21" s="20">
        <f t="shared" si="1"/>
        <v>31823554.818690002</v>
      </c>
      <c r="J21" s="20">
        <f t="shared" si="1"/>
        <v>12471738.965071708</v>
      </c>
      <c r="K21" s="20">
        <f t="shared" si="1"/>
        <v>84376607.876611724</v>
      </c>
      <c r="L21" s="20">
        <f>SUM(L6:L20)</f>
        <v>100208947.75916156</v>
      </c>
      <c r="M21" s="69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13.5" thickTop="1">
      <c r="A22" s="799" t="s">
        <v>470</v>
      </c>
      <c r="B22" s="217"/>
      <c r="C22" s="217"/>
      <c r="D22" s="217"/>
      <c r="E22" s="217"/>
      <c r="F22" s="219"/>
      <c r="G22" s="219"/>
      <c r="L22" s="220"/>
    </row>
    <row r="23" spans="1:40">
      <c r="A23" s="21"/>
      <c r="B23" s="51"/>
      <c r="C23" s="51"/>
      <c r="D23" s="51"/>
      <c r="E23" s="51"/>
      <c r="F23" s="51"/>
      <c r="G23" s="51"/>
      <c r="H23" s="51"/>
      <c r="J23" s="51"/>
      <c r="K23" s="51"/>
      <c r="L23" s="51"/>
      <c r="M23" s="51"/>
    </row>
    <row r="24" spans="1:40">
      <c r="B24" s="626"/>
      <c r="C24" s="626"/>
      <c r="D24" s="626"/>
      <c r="E24" s="626"/>
      <c r="F24" s="817"/>
      <c r="G24" s="818"/>
      <c r="H24" s="219"/>
      <c r="I24" s="221"/>
      <c r="J24" s="221"/>
      <c r="K24" s="221"/>
      <c r="L24" s="221"/>
      <c r="M24" s="1"/>
    </row>
    <row r="25" spans="1:40">
      <c r="A25" s="21"/>
      <c r="B25" s="32"/>
      <c r="C25" s="46"/>
      <c r="D25" s="46"/>
      <c r="E25" s="46"/>
      <c r="F25" s="35"/>
      <c r="G25" s="35"/>
      <c r="H25" s="1"/>
      <c r="I25" s="1"/>
      <c r="J25" s="1"/>
      <c r="K25" s="1"/>
      <c r="L25" s="1"/>
      <c r="M25" s="1"/>
    </row>
    <row r="26" spans="1:40">
      <c r="A26" s="21"/>
      <c r="B26" s="32"/>
      <c r="C26" s="46"/>
      <c r="D26" s="46"/>
      <c r="E26" s="46"/>
      <c r="F26" s="21"/>
      <c r="G26" s="21"/>
    </row>
    <row r="27" spans="1:40">
      <c r="A27" s="21"/>
      <c r="B27" s="32"/>
      <c r="C27" s="47"/>
      <c r="D27" s="47"/>
      <c r="E27" s="48"/>
      <c r="F27" s="21"/>
      <c r="G27" s="21"/>
    </row>
    <row r="28" spans="1:40">
      <c r="A28" s="21"/>
      <c r="B28" s="33"/>
      <c r="C28" s="38"/>
      <c r="D28" s="49"/>
      <c r="E28" s="49"/>
      <c r="F28" s="21"/>
      <c r="G28" s="21"/>
    </row>
    <row r="29" spans="1:40">
      <c r="A29" s="21"/>
      <c r="B29" s="33"/>
      <c r="C29" s="35"/>
      <c r="D29" s="36"/>
      <c r="E29" s="36"/>
      <c r="F29" s="21"/>
      <c r="G29" s="21"/>
    </row>
    <row r="30" spans="1:40">
      <c r="A30" s="21"/>
      <c r="B30" s="33"/>
      <c r="C30" s="35"/>
      <c r="D30" s="36"/>
      <c r="E30" s="36"/>
      <c r="F30" s="21"/>
      <c r="G30" s="21"/>
    </row>
    <row r="31" spans="1:40">
      <c r="A31" s="21"/>
      <c r="B31" s="33"/>
      <c r="C31" s="35"/>
      <c r="D31" s="36"/>
      <c r="E31" s="36"/>
      <c r="F31" s="21"/>
      <c r="G31" s="21"/>
    </row>
    <row r="32" spans="1:40">
      <c r="A32" s="21"/>
      <c r="B32" s="33"/>
      <c r="C32" s="35"/>
      <c r="D32" s="36"/>
      <c r="E32" s="36"/>
      <c r="F32" s="21"/>
      <c r="G32" s="21"/>
    </row>
    <row r="33" spans="1:7">
      <c r="A33" s="21"/>
      <c r="B33" s="33"/>
      <c r="C33" s="35"/>
      <c r="D33" s="36"/>
      <c r="E33" s="36"/>
      <c r="F33" s="21"/>
      <c r="G33" s="21"/>
    </row>
    <row r="34" spans="1:7">
      <c r="A34" s="21"/>
      <c r="B34" s="33"/>
      <c r="C34" s="35"/>
      <c r="D34" s="36"/>
      <c r="E34" s="36"/>
      <c r="F34" s="21"/>
      <c r="G34" s="21"/>
    </row>
    <row r="35" spans="1:7">
      <c r="A35" s="21"/>
      <c r="B35" s="33"/>
      <c r="C35" s="35"/>
      <c r="D35" s="36"/>
      <c r="E35" s="36"/>
      <c r="F35" s="21"/>
      <c r="G35" s="21"/>
    </row>
    <row r="36" spans="1:7">
      <c r="A36" s="21"/>
      <c r="B36" s="33"/>
      <c r="C36" s="35"/>
      <c r="D36" s="36"/>
      <c r="E36" s="36"/>
      <c r="F36" s="21"/>
      <c r="G36" s="21"/>
    </row>
    <row r="37" spans="1:7">
      <c r="A37" s="21"/>
      <c r="B37" s="33"/>
      <c r="C37" s="35"/>
      <c r="D37" s="36"/>
      <c r="E37" s="36"/>
      <c r="F37" s="21"/>
      <c r="G37" s="21"/>
    </row>
    <row r="38" spans="1:7">
      <c r="A38" s="21"/>
      <c r="B38" s="33"/>
      <c r="C38" s="35"/>
      <c r="D38" s="36"/>
      <c r="E38" s="36"/>
      <c r="F38" s="21"/>
      <c r="G38" s="21"/>
    </row>
    <row r="39" spans="1:7">
      <c r="A39" s="21"/>
      <c r="B39" s="33"/>
      <c r="C39" s="35"/>
      <c r="D39" s="36"/>
      <c r="E39" s="36"/>
      <c r="F39" s="21"/>
      <c r="G39" s="21"/>
    </row>
    <row r="40" spans="1:7">
      <c r="A40" s="21"/>
      <c r="B40" s="33"/>
      <c r="C40" s="35"/>
      <c r="D40" s="36"/>
      <c r="E40" s="36"/>
      <c r="F40" s="21"/>
      <c r="G40" s="21"/>
    </row>
    <row r="41" spans="1:7">
      <c r="A41" s="21"/>
      <c r="B41" s="33"/>
      <c r="C41" s="35"/>
      <c r="D41" s="36"/>
      <c r="E41" s="36"/>
      <c r="F41" s="21"/>
      <c r="G41" s="21"/>
    </row>
    <row r="42" spans="1:7">
      <c r="A42" s="21"/>
      <c r="B42" s="33"/>
      <c r="C42" s="35"/>
      <c r="D42" s="36"/>
      <c r="E42" s="36"/>
      <c r="F42" s="21"/>
      <c r="G42" s="21"/>
    </row>
    <row r="43" spans="1:7">
      <c r="A43" s="21"/>
      <c r="B43" s="189"/>
      <c r="C43" s="34"/>
      <c r="D43" s="34"/>
      <c r="E43" s="34"/>
      <c r="F43" s="21"/>
      <c r="G43" s="21"/>
    </row>
    <row r="44" spans="1:7">
      <c r="A44" s="21"/>
      <c r="B44" s="189"/>
      <c r="C44" s="34"/>
      <c r="D44" s="34"/>
      <c r="E44" s="34"/>
      <c r="F44" s="21"/>
      <c r="G44" s="21"/>
    </row>
    <row r="45" spans="1:7">
      <c r="A45" s="38"/>
      <c r="B45" s="39"/>
      <c r="C45" s="40"/>
      <c r="D45" s="41"/>
      <c r="E45" s="42"/>
      <c r="F45" s="37"/>
      <c r="G45" s="37"/>
    </row>
    <row r="46" spans="1:7">
      <c r="A46" s="38"/>
      <c r="B46" s="39"/>
      <c r="C46" s="40"/>
      <c r="D46" s="41"/>
      <c r="E46" s="42"/>
      <c r="F46" s="37"/>
      <c r="G46" s="37"/>
    </row>
    <row r="47" spans="1:7" ht="26.25" customHeight="1">
      <c r="A47" s="38"/>
      <c r="B47" s="39"/>
      <c r="C47" s="40"/>
      <c r="D47" s="41"/>
      <c r="E47" s="42"/>
      <c r="F47" s="37"/>
      <c r="G47" s="37"/>
    </row>
    <row r="48" spans="1:7">
      <c r="A48" s="38"/>
      <c r="B48" s="39"/>
      <c r="C48" s="39"/>
      <c r="D48" s="41"/>
      <c r="E48" s="43"/>
      <c r="F48" s="37"/>
      <c r="G48" s="37"/>
    </row>
    <row r="49" spans="1:7">
      <c r="A49" s="38"/>
      <c r="B49" s="50"/>
      <c r="C49" s="50"/>
      <c r="D49" s="50"/>
      <c r="E49" s="42"/>
      <c r="F49" s="37"/>
      <c r="G49" s="37"/>
    </row>
    <row r="50" spans="1:7">
      <c r="A50" s="38"/>
      <c r="B50" s="50"/>
      <c r="C50" s="50"/>
      <c r="D50" s="50"/>
      <c r="E50" s="42"/>
      <c r="F50" s="37"/>
      <c r="G50" s="37"/>
    </row>
    <row r="51" spans="1:7">
      <c r="A51" s="189"/>
      <c r="B51" s="34"/>
      <c r="C51" s="34"/>
      <c r="D51" s="34"/>
      <c r="E51" s="35"/>
      <c r="F51" s="21"/>
      <c r="G51" s="21"/>
    </row>
    <row r="52" spans="1:7">
      <c r="A52" s="21"/>
      <c r="B52" s="21"/>
      <c r="C52" s="21"/>
      <c r="D52" s="21"/>
      <c r="E52" s="21"/>
      <c r="F52" s="21"/>
      <c r="G52" s="21"/>
    </row>
    <row r="53" spans="1:7" s="1" customFormat="1">
      <c r="A53" s="52"/>
      <c r="B53" s="53"/>
      <c r="C53" s="53"/>
      <c r="D53" s="53"/>
      <c r="E53" s="53"/>
      <c r="F53" s="53"/>
      <c r="G53" s="35"/>
    </row>
    <row r="54" spans="1:7" s="1" customFormat="1">
      <c r="A54" s="35"/>
      <c r="B54" s="35"/>
      <c r="C54" s="35"/>
      <c r="D54" s="35"/>
      <c r="E54" s="35"/>
      <c r="F54" s="35"/>
      <c r="G54" s="35"/>
    </row>
    <row r="55" spans="1:7" s="1" customFormat="1">
      <c r="A55" s="33"/>
      <c r="B55" s="33"/>
      <c r="C55" s="33"/>
      <c r="D55" s="33"/>
      <c r="E55" s="35"/>
      <c r="F55" s="35"/>
      <c r="G55" s="35"/>
    </row>
    <row r="56" spans="1:7" s="1" customFormat="1">
      <c r="A56" s="32"/>
      <c r="B56" s="46"/>
      <c r="C56" s="46"/>
      <c r="D56" s="46"/>
      <c r="E56" s="46"/>
      <c r="F56" s="46"/>
      <c r="G56" s="35"/>
    </row>
    <row r="57" spans="1:7" s="1" customFormat="1">
      <c r="A57" s="32"/>
      <c r="B57" s="46"/>
      <c r="C57" s="46"/>
      <c r="D57" s="46"/>
      <c r="E57" s="46"/>
      <c r="F57" s="46"/>
      <c r="G57" s="35"/>
    </row>
    <row r="58" spans="1:7" s="1" customFormat="1">
      <c r="A58" s="32"/>
      <c r="B58" s="44"/>
      <c r="C58" s="45"/>
      <c r="D58" s="48"/>
      <c r="E58" s="45"/>
      <c r="F58" s="44"/>
      <c r="G58" s="35"/>
    </row>
    <row r="59" spans="1:7" s="1" customFormat="1">
      <c r="A59" s="33"/>
      <c r="B59" s="35"/>
      <c r="C59" s="35"/>
      <c r="D59" s="35"/>
      <c r="E59" s="35"/>
      <c r="F59" s="35"/>
      <c r="G59" s="35"/>
    </row>
    <row r="60" spans="1:7" s="1" customFormat="1">
      <c r="A60" s="33"/>
      <c r="B60" s="35"/>
      <c r="C60" s="35"/>
      <c r="D60" s="35"/>
      <c r="E60" s="35"/>
      <c r="F60" s="35"/>
      <c r="G60" s="35"/>
    </row>
    <row r="61" spans="1:7" s="1" customFormat="1">
      <c r="A61" s="33"/>
      <c r="B61" s="35"/>
      <c r="C61" s="35"/>
      <c r="D61" s="35"/>
      <c r="E61" s="35"/>
      <c r="F61" s="35"/>
      <c r="G61" s="35"/>
    </row>
    <row r="62" spans="1:7" s="1" customFormat="1">
      <c r="A62" s="33"/>
      <c r="B62" s="35"/>
      <c r="C62" s="35"/>
      <c r="D62" s="35"/>
      <c r="E62" s="35"/>
      <c r="F62" s="35"/>
      <c r="G62" s="35"/>
    </row>
    <row r="63" spans="1:7" s="1" customFormat="1">
      <c r="A63" s="33"/>
      <c r="B63" s="35"/>
      <c r="C63" s="35"/>
      <c r="D63" s="35"/>
      <c r="E63" s="35"/>
      <c r="F63" s="35"/>
      <c r="G63" s="35"/>
    </row>
    <row r="64" spans="1:7" s="1" customFormat="1">
      <c r="A64" s="33"/>
      <c r="B64" s="35"/>
      <c r="C64" s="35"/>
      <c r="D64" s="35"/>
      <c r="E64" s="35"/>
      <c r="F64" s="35"/>
      <c r="G64" s="35"/>
    </row>
    <row r="65" spans="1:7" s="1" customFormat="1">
      <c r="A65" s="33"/>
      <c r="B65" s="35"/>
      <c r="C65" s="35"/>
      <c r="D65" s="35"/>
      <c r="E65" s="35"/>
      <c r="F65" s="35"/>
      <c r="G65" s="35"/>
    </row>
    <row r="66" spans="1:7" s="1" customFormat="1">
      <c r="A66" s="33"/>
      <c r="B66" s="35"/>
      <c r="C66" s="35"/>
      <c r="D66" s="35"/>
      <c r="E66" s="35"/>
      <c r="F66" s="35"/>
      <c r="G66" s="35"/>
    </row>
    <row r="67" spans="1:7" s="1" customFormat="1">
      <c r="A67" s="33"/>
      <c r="B67" s="35"/>
      <c r="C67" s="35"/>
      <c r="D67" s="35"/>
      <c r="E67" s="35"/>
      <c r="F67" s="35"/>
      <c r="G67" s="35"/>
    </row>
    <row r="68" spans="1:7" s="1" customFormat="1">
      <c r="A68" s="33"/>
      <c r="B68" s="35"/>
      <c r="C68" s="35"/>
      <c r="D68" s="35"/>
      <c r="E68" s="35"/>
      <c r="F68" s="35"/>
      <c r="G68" s="35"/>
    </row>
    <row r="69" spans="1:7" s="1" customFormat="1">
      <c r="A69" s="33"/>
      <c r="B69" s="35"/>
      <c r="C69" s="35"/>
      <c r="D69" s="35"/>
      <c r="E69" s="35"/>
      <c r="F69" s="35"/>
      <c r="G69" s="35"/>
    </row>
    <row r="70" spans="1:7" s="1" customFormat="1">
      <c r="A70" s="33"/>
      <c r="B70" s="35"/>
      <c r="C70" s="35"/>
      <c r="D70" s="35"/>
      <c r="E70" s="35"/>
      <c r="F70" s="35"/>
      <c r="G70" s="35"/>
    </row>
    <row r="71" spans="1:7" s="1" customFormat="1">
      <c r="A71" s="33"/>
      <c r="B71" s="35"/>
      <c r="C71" s="35"/>
      <c r="D71" s="35"/>
      <c r="E71" s="35"/>
      <c r="F71" s="35"/>
      <c r="G71" s="35"/>
    </row>
    <row r="72" spans="1:7" s="1" customFormat="1">
      <c r="A72" s="33"/>
      <c r="B72" s="35"/>
      <c r="C72" s="35"/>
      <c r="D72" s="35"/>
      <c r="E72" s="35"/>
      <c r="F72" s="35"/>
      <c r="G72" s="35"/>
    </row>
    <row r="73" spans="1:7" s="1" customFormat="1">
      <c r="A73" s="33"/>
      <c r="B73" s="35"/>
      <c r="C73" s="35"/>
      <c r="D73" s="35"/>
      <c r="E73" s="35"/>
      <c r="F73" s="35"/>
      <c r="G73" s="35"/>
    </row>
    <row r="74" spans="1:7" s="1" customFormat="1">
      <c r="A74" s="189"/>
      <c r="B74" s="34"/>
      <c r="C74" s="34"/>
      <c r="D74" s="34"/>
      <c r="E74" s="34"/>
      <c r="F74" s="34"/>
      <c r="G74" s="35"/>
    </row>
    <row r="75" spans="1:7" s="1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28"/>
  <sheetViews>
    <sheetView showGridLines="0" zoomScaleNormal="100" workbookViewId="0"/>
  </sheetViews>
  <sheetFormatPr baseColWidth="10" defaultRowHeight="12.75"/>
  <cols>
    <col min="1" max="1" width="52.140625" customWidth="1"/>
    <col min="2" max="2" width="20.5703125" customWidth="1"/>
    <col min="3" max="4" width="19.42578125" customWidth="1"/>
    <col min="5" max="5" width="16" customWidth="1"/>
    <col min="6" max="6" width="12.7109375" bestFit="1" customWidth="1"/>
    <col min="11" max="11" width="13" customWidth="1"/>
    <col min="12" max="12" width="14.140625" customWidth="1"/>
    <col min="257" max="257" width="23.140625" customWidth="1"/>
    <col min="258" max="258" width="20.5703125" customWidth="1"/>
    <col min="259" max="260" width="19.42578125" customWidth="1"/>
    <col min="261" max="261" width="16" customWidth="1"/>
    <col min="262" max="262" width="12.7109375" bestFit="1" customWidth="1"/>
    <col min="267" max="267" width="13" customWidth="1"/>
    <col min="268" max="268" width="14.140625" customWidth="1"/>
    <col min="513" max="513" width="23.140625" customWidth="1"/>
    <col min="514" max="514" width="20.5703125" customWidth="1"/>
    <col min="515" max="516" width="19.42578125" customWidth="1"/>
    <col min="517" max="517" width="16" customWidth="1"/>
    <col min="518" max="518" width="12.7109375" bestFit="1" customWidth="1"/>
    <col min="523" max="523" width="13" customWidth="1"/>
    <col min="524" max="524" width="14.140625" customWidth="1"/>
    <col min="769" max="769" width="23.140625" customWidth="1"/>
    <col min="770" max="770" width="20.5703125" customWidth="1"/>
    <col min="771" max="772" width="19.42578125" customWidth="1"/>
    <col min="773" max="773" width="16" customWidth="1"/>
    <col min="774" max="774" width="12.7109375" bestFit="1" customWidth="1"/>
    <col min="779" max="779" width="13" customWidth="1"/>
    <col min="780" max="780" width="14.140625" customWidth="1"/>
    <col min="1025" max="1025" width="23.140625" customWidth="1"/>
    <col min="1026" max="1026" width="20.5703125" customWidth="1"/>
    <col min="1027" max="1028" width="19.42578125" customWidth="1"/>
    <col min="1029" max="1029" width="16" customWidth="1"/>
    <col min="1030" max="1030" width="12.7109375" bestFit="1" customWidth="1"/>
    <col min="1035" max="1035" width="13" customWidth="1"/>
    <col min="1036" max="1036" width="14.140625" customWidth="1"/>
    <col min="1281" max="1281" width="23.140625" customWidth="1"/>
    <col min="1282" max="1282" width="20.5703125" customWidth="1"/>
    <col min="1283" max="1284" width="19.42578125" customWidth="1"/>
    <col min="1285" max="1285" width="16" customWidth="1"/>
    <col min="1286" max="1286" width="12.7109375" bestFit="1" customWidth="1"/>
    <col min="1291" max="1291" width="13" customWidth="1"/>
    <col min="1292" max="1292" width="14.140625" customWidth="1"/>
    <col min="1537" max="1537" width="23.140625" customWidth="1"/>
    <col min="1538" max="1538" width="20.5703125" customWidth="1"/>
    <col min="1539" max="1540" width="19.42578125" customWidth="1"/>
    <col min="1541" max="1541" width="16" customWidth="1"/>
    <col min="1542" max="1542" width="12.7109375" bestFit="1" customWidth="1"/>
    <col min="1547" max="1547" width="13" customWidth="1"/>
    <col min="1548" max="1548" width="14.140625" customWidth="1"/>
    <col min="1793" max="1793" width="23.140625" customWidth="1"/>
    <col min="1794" max="1794" width="20.5703125" customWidth="1"/>
    <col min="1795" max="1796" width="19.42578125" customWidth="1"/>
    <col min="1797" max="1797" width="16" customWidth="1"/>
    <col min="1798" max="1798" width="12.7109375" bestFit="1" customWidth="1"/>
    <col min="1803" max="1803" width="13" customWidth="1"/>
    <col min="1804" max="1804" width="14.140625" customWidth="1"/>
    <col min="2049" max="2049" width="23.140625" customWidth="1"/>
    <col min="2050" max="2050" width="20.5703125" customWidth="1"/>
    <col min="2051" max="2052" width="19.42578125" customWidth="1"/>
    <col min="2053" max="2053" width="16" customWidth="1"/>
    <col min="2054" max="2054" width="12.7109375" bestFit="1" customWidth="1"/>
    <col min="2059" max="2059" width="13" customWidth="1"/>
    <col min="2060" max="2060" width="14.140625" customWidth="1"/>
    <col min="2305" max="2305" width="23.140625" customWidth="1"/>
    <col min="2306" max="2306" width="20.5703125" customWidth="1"/>
    <col min="2307" max="2308" width="19.42578125" customWidth="1"/>
    <col min="2309" max="2309" width="16" customWidth="1"/>
    <col min="2310" max="2310" width="12.7109375" bestFit="1" customWidth="1"/>
    <col min="2315" max="2315" width="13" customWidth="1"/>
    <col min="2316" max="2316" width="14.140625" customWidth="1"/>
    <col min="2561" max="2561" width="23.140625" customWidth="1"/>
    <col min="2562" max="2562" width="20.5703125" customWidth="1"/>
    <col min="2563" max="2564" width="19.42578125" customWidth="1"/>
    <col min="2565" max="2565" width="16" customWidth="1"/>
    <col min="2566" max="2566" width="12.7109375" bestFit="1" customWidth="1"/>
    <col min="2571" max="2571" width="13" customWidth="1"/>
    <col min="2572" max="2572" width="14.140625" customWidth="1"/>
    <col min="2817" max="2817" width="23.140625" customWidth="1"/>
    <col min="2818" max="2818" width="20.5703125" customWidth="1"/>
    <col min="2819" max="2820" width="19.42578125" customWidth="1"/>
    <col min="2821" max="2821" width="16" customWidth="1"/>
    <col min="2822" max="2822" width="12.7109375" bestFit="1" customWidth="1"/>
    <col min="2827" max="2827" width="13" customWidth="1"/>
    <col min="2828" max="2828" width="14.140625" customWidth="1"/>
    <col min="3073" max="3073" width="23.140625" customWidth="1"/>
    <col min="3074" max="3074" width="20.5703125" customWidth="1"/>
    <col min="3075" max="3076" width="19.42578125" customWidth="1"/>
    <col min="3077" max="3077" width="16" customWidth="1"/>
    <col min="3078" max="3078" width="12.7109375" bestFit="1" customWidth="1"/>
    <col min="3083" max="3083" width="13" customWidth="1"/>
    <col min="3084" max="3084" width="14.140625" customWidth="1"/>
    <col min="3329" max="3329" width="23.140625" customWidth="1"/>
    <col min="3330" max="3330" width="20.5703125" customWidth="1"/>
    <col min="3331" max="3332" width="19.42578125" customWidth="1"/>
    <col min="3333" max="3333" width="16" customWidth="1"/>
    <col min="3334" max="3334" width="12.7109375" bestFit="1" customWidth="1"/>
    <col min="3339" max="3339" width="13" customWidth="1"/>
    <col min="3340" max="3340" width="14.140625" customWidth="1"/>
    <col min="3585" max="3585" width="23.140625" customWidth="1"/>
    <col min="3586" max="3586" width="20.5703125" customWidth="1"/>
    <col min="3587" max="3588" width="19.42578125" customWidth="1"/>
    <col min="3589" max="3589" width="16" customWidth="1"/>
    <col min="3590" max="3590" width="12.7109375" bestFit="1" customWidth="1"/>
    <col min="3595" max="3595" width="13" customWidth="1"/>
    <col min="3596" max="3596" width="14.140625" customWidth="1"/>
    <col min="3841" max="3841" width="23.140625" customWidth="1"/>
    <col min="3842" max="3842" width="20.5703125" customWidth="1"/>
    <col min="3843" max="3844" width="19.42578125" customWidth="1"/>
    <col min="3845" max="3845" width="16" customWidth="1"/>
    <col min="3846" max="3846" width="12.7109375" bestFit="1" customWidth="1"/>
    <col min="3851" max="3851" width="13" customWidth="1"/>
    <col min="3852" max="3852" width="14.140625" customWidth="1"/>
    <col min="4097" max="4097" width="23.140625" customWidth="1"/>
    <col min="4098" max="4098" width="20.5703125" customWidth="1"/>
    <col min="4099" max="4100" width="19.42578125" customWidth="1"/>
    <col min="4101" max="4101" width="16" customWidth="1"/>
    <col min="4102" max="4102" width="12.7109375" bestFit="1" customWidth="1"/>
    <col min="4107" max="4107" width="13" customWidth="1"/>
    <col min="4108" max="4108" width="14.140625" customWidth="1"/>
    <col min="4353" max="4353" width="23.140625" customWidth="1"/>
    <col min="4354" max="4354" width="20.5703125" customWidth="1"/>
    <col min="4355" max="4356" width="19.42578125" customWidth="1"/>
    <col min="4357" max="4357" width="16" customWidth="1"/>
    <col min="4358" max="4358" width="12.7109375" bestFit="1" customWidth="1"/>
    <col min="4363" max="4363" width="13" customWidth="1"/>
    <col min="4364" max="4364" width="14.140625" customWidth="1"/>
    <col min="4609" max="4609" width="23.140625" customWidth="1"/>
    <col min="4610" max="4610" width="20.5703125" customWidth="1"/>
    <col min="4611" max="4612" width="19.42578125" customWidth="1"/>
    <col min="4613" max="4613" width="16" customWidth="1"/>
    <col min="4614" max="4614" width="12.7109375" bestFit="1" customWidth="1"/>
    <col min="4619" max="4619" width="13" customWidth="1"/>
    <col min="4620" max="4620" width="14.140625" customWidth="1"/>
    <col min="4865" max="4865" width="23.140625" customWidth="1"/>
    <col min="4866" max="4866" width="20.5703125" customWidth="1"/>
    <col min="4867" max="4868" width="19.42578125" customWidth="1"/>
    <col min="4869" max="4869" width="16" customWidth="1"/>
    <col min="4870" max="4870" width="12.7109375" bestFit="1" customWidth="1"/>
    <col min="4875" max="4875" width="13" customWidth="1"/>
    <col min="4876" max="4876" width="14.140625" customWidth="1"/>
    <col min="5121" max="5121" width="23.140625" customWidth="1"/>
    <col min="5122" max="5122" width="20.5703125" customWidth="1"/>
    <col min="5123" max="5124" width="19.42578125" customWidth="1"/>
    <col min="5125" max="5125" width="16" customWidth="1"/>
    <col min="5126" max="5126" width="12.7109375" bestFit="1" customWidth="1"/>
    <col min="5131" max="5131" width="13" customWidth="1"/>
    <col min="5132" max="5132" width="14.140625" customWidth="1"/>
    <col min="5377" max="5377" width="23.140625" customWidth="1"/>
    <col min="5378" max="5378" width="20.5703125" customWidth="1"/>
    <col min="5379" max="5380" width="19.42578125" customWidth="1"/>
    <col min="5381" max="5381" width="16" customWidth="1"/>
    <col min="5382" max="5382" width="12.7109375" bestFit="1" customWidth="1"/>
    <col min="5387" max="5387" width="13" customWidth="1"/>
    <col min="5388" max="5388" width="14.140625" customWidth="1"/>
    <col min="5633" max="5633" width="23.140625" customWidth="1"/>
    <col min="5634" max="5634" width="20.5703125" customWidth="1"/>
    <col min="5635" max="5636" width="19.42578125" customWidth="1"/>
    <col min="5637" max="5637" width="16" customWidth="1"/>
    <col min="5638" max="5638" width="12.7109375" bestFit="1" customWidth="1"/>
    <col min="5643" max="5643" width="13" customWidth="1"/>
    <col min="5644" max="5644" width="14.140625" customWidth="1"/>
    <col min="5889" max="5889" width="23.140625" customWidth="1"/>
    <col min="5890" max="5890" width="20.5703125" customWidth="1"/>
    <col min="5891" max="5892" width="19.42578125" customWidth="1"/>
    <col min="5893" max="5893" width="16" customWidth="1"/>
    <col min="5894" max="5894" width="12.7109375" bestFit="1" customWidth="1"/>
    <col min="5899" max="5899" width="13" customWidth="1"/>
    <col min="5900" max="5900" width="14.140625" customWidth="1"/>
    <col min="6145" max="6145" width="23.140625" customWidth="1"/>
    <col min="6146" max="6146" width="20.5703125" customWidth="1"/>
    <col min="6147" max="6148" width="19.42578125" customWidth="1"/>
    <col min="6149" max="6149" width="16" customWidth="1"/>
    <col min="6150" max="6150" width="12.7109375" bestFit="1" customWidth="1"/>
    <col min="6155" max="6155" width="13" customWidth="1"/>
    <col min="6156" max="6156" width="14.140625" customWidth="1"/>
    <col min="6401" max="6401" width="23.140625" customWidth="1"/>
    <col min="6402" max="6402" width="20.5703125" customWidth="1"/>
    <col min="6403" max="6404" width="19.42578125" customWidth="1"/>
    <col min="6405" max="6405" width="16" customWidth="1"/>
    <col min="6406" max="6406" width="12.7109375" bestFit="1" customWidth="1"/>
    <col min="6411" max="6411" width="13" customWidth="1"/>
    <col min="6412" max="6412" width="14.140625" customWidth="1"/>
    <col min="6657" max="6657" width="23.140625" customWidth="1"/>
    <col min="6658" max="6658" width="20.5703125" customWidth="1"/>
    <col min="6659" max="6660" width="19.42578125" customWidth="1"/>
    <col min="6661" max="6661" width="16" customWidth="1"/>
    <col min="6662" max="6662" width="12.7109375" bestFit="1" customWidth="1"/>
    <col min="6667" max="6667" width="13" customWidth="1"/>
    <col min="6668" max="6668" width="14.140625" customWidth="1"/>
    <col min="6913" max="6913" width="23.140625" customWidth="1"/>
    <col min="6914" max="6914" width="20.5703125" customWidth="1"/>
    <col min="6915" max="6916" width="19.42578125" customWidth="1"/>
    <col min="6917" max="6917" width="16" customWidth="1"/>
    <col min="6918" max="6918" width="12.7109375" bestFit="1" customWidth="1"/>
    <col min="6923" max="6923" width="13" customWidth="1"/>
    <col min="6924" max="6924" width="14.140625" customWidth="1"/>
    <col min="7169" max="7169" width="23.140625" customWidth="1"/>
    <col min="7170" max="7170" width="20.5703125" customWidth="1"/>
    <col min="7171" max="7172" width="19.42578125" customWidth="1"/>
    <col min="7173" max="7173" width="16" customWidth="1"/>
    <col min="7174" max="7174" width="12.7109375" bestFit="1" customWidth="1"/>
    <col min="7179" max="7179" width="13" customWidth="1"/>
    <col min="7180" max="7180" width="14.140625" customWidth="1"/>
    <col min="7425" max="7425" width="23.140625" customWidth="1"/>
    <col min="7426" max="7426" width="20.5703125" customWidth="1"/>
    <col min="7427" max="7428" width="19.42578125" customWidth="1"/>
    <col min="7429" max="7429" width="16" customWidth="1"/>
    <col min="7430" max="7430" width="12.7109375" bestFit="1" customWidth="1"/>
    <col min="7435" max="7435" width="13" customWidth="1"/>
    <col min="7436" max="7436" width="14.140625" customWidth="1"/>
    <col min="7681" max="7681" width="23.140625" customWidth="1"/>
    <col min="7682" max="7682" width="20.5703125" customWidth="1"/>
    <col min="7683" max="7684" width="19.42578125" customWidth="1"/>
    <col min="7685" max="7685" width="16" customWidth="1"/>
    <col min="7686" max="7686" width="12.7109375" bestFit="1" customWidth="1"/>
    <col min="7691" max="7691" width="13" customWidth="1"/>
    <col min="7692" max="7692" width="14.140625" customWidth="1"/>
    <col min="7937" max="7937" width="23.140625" customWidth="1"/>
    <col min="7938" max="7938" width="20.5703125" customWidth="1"/>
    <col min="7939" max="7940" width="19.42578125" customWidth="1"/>
    <col min="7941" max="7941" width="16" customWidth="1"/>
    <col min="7942" max="7942" width="12.7109375" bestFit="1" customWidth="1"/>
    <col min="7947" max="7947" width="13" customWidth="1"/>
    <col min="7948" max="7948" width="14.140625" customWidth="1"/>
    <col min="8193" max="8193" width="23.140625" customWidth="1"/>
    <col min="8194" max="8194" width="20.5703125" customWidth="1"/>
    <col min="8195" max="8196" width="19.42578125" customWidth="1"/>
    <col min="8197" max="8197" width="16" customWidth="1"/>
    <col min="8198" max="8198" width="12.7109375" bestFit="1" customWidth="1"/>
    <col min="8203" max="8203" width="13" customWidth="1"/>
    <col min="8204" max="8204" width="14.140625" customWidth="1"/>
    <col min="8449" max="8449" width="23.140625" customWidth="1"/>
    <col min="8450" max="8450" width="20.5703125" customWidth="1"/>
    <col min="8451" max="8452" width="19.42578125" customWidth="1"/>
    <col min="8453" max="8453" width="16" customWidth="1"/>
    <col min="8454" max="8454" width="12.7109375" bestFit="1" customWidth="1"/>
    <col min="8459" max="8459" width="13" customWidth="1"/>
    <col min="8460" max="8460" width="14.140625" customWidth="1"/>
    <col min="8705" max="8705" width="23.140625" customWidth="1"/>
    <col min="8706" max="8706" width="20.5703125" customWidth="1"/>
    <col min="8707" max="8708" width="19.42578125" customWidth="1"/>
    <col min="8709" max="8709" width="16" customWidth="1"/>
    <col min="8710" max="8710" width="12.7109375" bestFit="1" customWidth="1"/>
    <col min="8715" max="8715" width="13" customWidth="1"/>
    <col min="8716" max="8716" width="14.140625" customWidth="1"/>
    <col min="8961" max="8961" width="23.140625" customWidth="1"/>
    <col min="8962" max="8962" width="20.5703125" customWidth="1"/>
    <col min="8963" max="8964" width="19.42578125" customWidth="1"/>
    <col min="8965" max="8965" width="16" customWidth="1"/>
    <col min="8966" max="8966" width="12.7109375" bestFit="1" customWidth="1"/>
    <col min="8971" max="8971" width="13" customWidth="1"/>
    <col min="8972" max="8972" width="14.140625" customWidth="1"/>
    <col min="9217" max="9217" width="23.140625" customWidth="1"/>
    <col min="9218" max="9218" width="20.5703125" customWidth="1"/>
    <col min="9219" max="9220" width="19.42578125" customWidth="1"/>
    <col min="9221" max="9221" width="16" customWidth="1"/>
    <col min="9222" max="9222" width="12.7109375" bestFit="1" customWidth="1"/>
    <col min="9227" max="9227" width="13" customWidth="1"/>
    <col min="9228" max="9228" width="14.140625" customWidth="1"/>
    <col min="9473" max="9473" width="23.140625" customWidth="1"/>
    <col min="9474" max="9474" width="20.5703125" customWidth="1"/>
    <col min="9475" max="9476" width="19.42578125" customWidth="1"/>
    <col min="9477" max="9477" width="16" customWidth="1"/>
    <col min="9478" max="9478" width="12.7109375" bestFit="1" customWidth="1"/>
    <col min="9483" max="9483" width="13" customWidth="1"/>
    <col min="9484" max="9484" width="14.140625" customWidth="1"/>
    <col min="9729" max="9729" width="23.140625" customWidth="1"/>
    <col min="9730" max="9730" width="20.5703125" customWidth="1"/>
    <col min="9731" max="9732" width="19.42578125" customWidth="1"/>
    <col min="9733" max="9733" width="16" customWidth="1"/>
    <col min="9734" max="9734" width="12.7109375" bestFit="1" customWidth="1"/>
    <col min="9739" max="9739" width="13" customWidth="1"/>
    <col min="9740" max="9740" width="14.140625" customWidth="1"/>
    <col min="9985" max="9985" width="23.140625" customWidth="1"/>
    <col min="9986" max="9986" width="20.5703125" customWidth="1"/>
    <col min="9987" max="9988" width="19.42578125" customWidth="1"/>
    <col min="9989" max="9989" width="16" customWidth="1"/>
    <col min="9990" max="9990" width="12.7109375" bestFit="1" customWidth="1"/>
    <col min="9995" max="9995" width="13" customWidth="1"/>
    <col min="9996" max="9996" width="14.140625" customWidth="1"/>
    <col min="10241" max="10241" width="23.140625" customWidth="1"/>
    <col min="10242" max="10242" width="20.5703125" customWidth="1"/>
    <col min="10243" max="10244" width="19.42578125" customWidth="1"/>
    <col min="10245" max="10245" width="16" customWidth="1"/>
    <col min="10246" max="10246" width="12.7109375" bestFit="1" customWidth="1"/>
    <col min="10251" max="10251" width="13" customWidth="1"/>
    <col min="10252" max="10252" width="14.140625" customWidth="1"/>
    <col min="10497" max="10497" width="23.140625" customWidth="1"/>
    <col min="10498" max="10498" width="20.5703125" customWidth="1"/>
    <col min="10499" max="10500" width="19.42578125" customWidth="1"/>
    <col min="10501" max="10501" width="16" customWidth="1"/>
    <col min="10502" max="10502" width="12.7109375" bestFit="1" customWidth="1"/>
    <col min="10507" max="10507" width="13" customWidth="1"/>
    <col min="10508" max="10508" width="14.140625" customWidth="1"/>
    <col min="10753" max="10753" width="23.140625" customWidth="1"/>
    <col min="10754" max="10754" width="20.5703125" customWidth="1"/>
    <col min="10755" max="10756" width="19.42578125" customWidth="1"/>
    <col min="10757" max="10757" width="16" customWidth="1"/>
    <col min="10758" max="10758" width="12.7109375" bestFit="1" customWidth="1"/>
    <col min="10763" max="10763" width="13" customWidth="1"/>
    <col min="10764" max="10764" width="14.140625" customWidth="1"/>
    <col min="11009" max="11009" width="23.140625" customWidth="1"/>
    <col min="11010" max="11010" width="20.5703125" customWidth="1"/>
    <col min="11011" max="11012" width="19.42578125" customWidth="1"/>
    <col min="11013" max="11013" width="16" customWidth="1"/>
    <col min="11014" max="11014" width="12.7109375" bestFit="1" customWidth="1"/>
    <col min="11019" max="11019" width="13" customWidth="1"/>
    <col min="11020" max="11020" width="14.140625" customWidth="1"/>
    <col min="11265" max="11265" width="23.140625" customWidth="1"/>
    <col min="11266" max="11266" width="20.5703125" customWidth="1"/>
    <col min="11267" max="11268" width="19.42578125" customWidth="1"/>
    <col min="11269" max="11269" width="16" customWidth="1"/>
    <col min="11270" max="11270" width="12.7109375" bestFit="1" customWidth="1"/>
    <col min="11275" max="11275" width="13" customWidth="1"/>
    <col min="11276" max="11276" width="14.140625" customWidth="1"/>
    <col min="11521" max="11521" width="23.140625" customWidth="1"/>
    <col min="11522" max="11522" width="20.5703125" customWidth="1"/>
    <col min="11523" max="11524" width="19.42578125" customWidth="1"/>
    <col min="11525" max="11525" width="16" customWidth="1"/>
    <col min="11526" max="11526" width="12.7109375" bestFit="1" customWidth="1"/>
    <col min="11531" max="11531" width="13" customWidth="1"/>
    <col min="11532" max="11532" width="14.140625" customWidth="1"/>
    <col min="11777" max="11777" width="23.140625" customWidth="1"/>
    <col min="11778" max="11778" width="20.5703125" customWidth="1"/>
    <col min="11779" max="11780" width="19.42578125" customWidth="1"/>
    <col min="11781" max="11781" width="16" customWidth="1"/>
    <col min="11782" max="11782" width="12.7109375" bestFit="1" customWidth="1"/>
    <col min="11787" max="11787" width="13" customWidth="1"/>
    <col min="11788" max="11788" width="14.140625" customWidth="1"/>
    <col min="12033" max="12033" width="23.140625" customWidth="1"/>
    <col min="12034" max="12034" width="20.5703125" customWidth="1"/>
    <col min="12035" max="12036" width="19.42578125" customWidth="1"/>
    <col min="12037" max="12037" width="16" customWidth="1"/>
    <col min="12038" max="12038" width="12.7109375" bestFit="1" customWidth="1"/>
    <col min="12043" max="12043" width="13" customWidth="1"/>
    <col min="12044" max="12044" width="14.140625" customWidth="1"/>
    <col min="12289" max="12289" width="23.140625" customWidth="1"/>
    <col min="12290" max="12290" width="20.5703125" customWidth="1"/>
    <col min="12291" max="12292" width="19.42578125" customWidth="1"/>
    <col min="12293" max="12293" width="16" customWidth="1"/>
    <col min="12294" max="12294" width="12.7109375" bestFit="1" customWidth="1"/>
    <col min="12299" max="12299" width="13" customWidth="1"/>
    <col min="12300" max="12300" width="14.140625" customWidth="1"/>
    <col min="12545" max="12545" width="23.140625" customWidth="1"/>
    <col min="12546" max="12546" width="20.5703125" customWidth="1"/>
    <col min="12547" max="12548" width="19.42578125" customWidth="1"/>
    <col min="12549" max="12549" width="16" customWidth="1"/>
    <col min="12550" max="12550" width="12.7109375" bestFit="1" customWidth="1"/>
    <col min="12555" max="12555" width="13" customWidth="1"/>
    <col min="12556" max="12556" width="14.140625" customWidth="1"/>
    <col min="12801" max="12801" width="23.140625" customWidth="1"/>
    <col min="12802" max="12802" width="20.5703125" customWidth="1"/>
    <col min="12803" max="12804" width="19.42578125" customWidth="1"/>
    <col min="12805" max="12805" width="16" customWidth="1"/>
    <col min="12806" max="12806" width="12.7109375" bestFit="1" customWidth="1"/>
    <col min="12811" max="12811" width="13" customWidth="1"/>
    <col min="12812" max="12812" width="14.140625" customWidth="1"/>
    <col min="13057" max="13057" width="23.140625" customWidth="1"/>
    <col min="13058" max="13058" width="20.5703125" customWidth="1"/>
    <col min="13059" max="13060" width="19.42578125" customWidth="1"/>
    <col min="13061" max="13061" width="16" customWidth="1"/>
    <col min="13062" max="13062" width="12.7109375" bestFit="1" customWidth="1"/>
    <col min="13067" max="13067" width="13" customWidth="1"/>
    <col min="13068" max="13068" width="14.140625" customWidth="1"/>
    <col min="13313" max="13313" width="23.140625" customWidth="1"/>
    <col min="13314" max="13314" width="20.5703125" customWidth="1"/>
    <col min="13315" max="13316" width="19.42578125" customWidth="1"/>
    <col min="13317" max="13317" width="16" customWidth="1"/>
    <col min="13318" max="13318" width="12.7109375" bestFit="1" customWidth="1"/>
    <col min="13323" max="13323" width="13" customWidth="1"/>
    <col min="13324" max="13324" width="14.140625" customWidth="1"/>
    <col min="13569" max="13569" width="23.140625" customWidth="1"/>
    <col min="13570" max="13570" width="20.5703125" customWidth="1"/>
    <col min="13571" max="13572" width="19.42578125" customWidth="1"/>
    <col min="13573" max="13573" width="16" customWidth="1"/>
    <col min="13574" max="13574" width="12.7109375" bestFit="1" customWidth="1"/>
    <col min="13579" max="13579" width="13" customWidth="1"/>
    <col min="13580" max="13580" width="14.140625" customWidth="1"/>
    <col min="13825" max="13825" width="23.140625" customWidth="1"/>
    <col min="13826" max="13826" width="20.5703125" customWidth="1"/>
    <col min="13827" max="13828" width="19.42578125" customWidth="1"/>
    <col min="13829" max="13829" width="16" customWidth="1"/>
    <col min="13830" max="13830" width="12.7109375" bestFit="1" customWidth="1"/>
    <col min="13835" max="13835" width="13" customWidth="1"/>
    <col min="13836" max="13836" width="14.140625" customWidth="1"/>
    <col min="14081" max="14081" width="23.140625" customWidth="1"/>
    <col min="14082" max="14082" width="20.5703125" customWidth="1"/>
    <col min="14083" max="14084" width="19.42578125" customWidth="1"/>
    <col min="14085" max="14085" width="16" customWidth="1"/>
    <col min="14086" max="14086" width="12.7109375" bestFit="1" customWidth="1"/>
    <col min="14091" max="14091" width="13" customWidth="1"/>
    <col min="14092" max="14092" width="14.140625" customWidth="1"/>
    <col min="14337" max="14337" width="23.140625" customWidth="1"/>
    <col min="14338" max="14338" width="20.5703125" customWidth="1"/>
    <col min="14339" max="14340" width="19.42578125" customWidth="1"/>
    <col min="14341" max="14341" width="16" customWidth="1"/>
    <col min="14342" max="14342" width="12.7109375" bestFit="1" customWidth="1"/>
    <col min="14347" max="14347" width="13" customWidth="1"/>
    <col min="14348" max="14348" width="14.140625" customWidth="1"/>
    <col min="14593" max="14593" width="23.140625" customWidth="1"/>
    <col min="14594" max="14594" width="20.5703125" customWidth="1"/>
    <col min="14595" max="14596" width="19.42578125" customWidth="1"/>
    <col min="14597" max="14597" width="16" customWidth="1"/>
    <col min="14598" max="14598" width="12.7109375" bestFit="1" customWidth="1"/>
    <col min="14603" max="14603" width="13" customWidth="1"/>
    <col min="14604" max="14604" width="14.140625" customWidth="1"/>
    <col min="14849" max="14849" width="23.140625" customWidth="1"/>
    <col min="14850" max="14850" width="20.5703125" customWidth="1"/>
    <col min="14851" max="14852" width="19.42578125" customWidth="1"/>
    <col min="14853" max="14853" width="16" customWidth="1"/>
    <col min="14854" max="14854" width="12.7109375" bestFit="1" customWidth="1"/>
    <col min="14859" max="14859" width="13" customWidth="1"/>
    <col min="14860" max="14860" width="14.140625" customWidth="1"/>
    <col min="15105" max="15105" width="23.140625" customWidth="1"/>
    <col min="15106" max="15106" width="20.5703125" customWidth="1"/>
    <col min="15107" max="15108" width="19.42578125" customWidth="1"/>
    <col min="15109" max="15109" width="16" customWidth="1"/>
    <col min="15110" max="15110" width="12.7109375" bestFit="1" customWidth="1"/>
    <col min="15115" max="15115" width="13" customWidth="1"/>
    <col min="15116" max="15116" width="14.140625" customWidth="1"/>
    <col min="15361" max="15361" width="23.140625" customWidth="1"/>
    <col min="15362" max="15362" width="20.5703125" customWidth="1"/>
    <col min="15363" max="15364" width="19.42578125" customWidth="1"/>
    <col min="15365" max="15365" width="16" customWidth="1"/>
    <col min="15366" max="15366" width="12.7109375" bestFit="1" customWidth="1"/>
    <col min="15371" max="15371" width="13" customWidth="1"/>
    <col min="15372" max="15372" width="14.140625" customWidth="1"/>
    <col min="15617" max="15617" width="23.140625" customWidth="1"/>
    <col min="15618" max="15618" width="20.5703125" customWidth="1"/>
    <col min="15619" max="15620" width="19.42578125" customWidth="1"/>
    <col min="15621" max="15621" width="16" customWidth="1"/>
    <col min="15622" max="15622" width="12.7109375" bestFit="1" customWidth="1"/>
    <col min="15627" max="15627" width="13" customWidth="1"/>
    <col min="15628" max="15628" width="14.140625" customWidth="1"/>
    <col min="15873" max="15873" width="23.140625" customWidth="1"/>
    <col min="15874" max="15874" width="20.5703125" customWidth="1"/>
    <col min="15875" max="15876" width="19.42578125" customWidth="1"/>
    <col min="15877" max="15877" width="16" customWidth="1"/>
    <col min="15878" max="15878" width="12.7109375" bestFit="1" customWidth="1"/>
    <col min="15883" max="15883" width="13" customWidth="1"/>
    <col min="15884" max="15884" width="14.140625" customWidth="1"/>
    <col min="16129" max="16129" width="23.140625" customWidth="1"/>
    <col min="16130" max="16130" width="20.5703125" customWidth="1"/>
    <col min="16131" max="16132" width="19.42578125" customWidth="1"/>
    <col min="16133" max="16133" width="16" customWidth="1"/>
    <col min="16134" max="16134" width="12.7109375" bestFit="1" customWidth="1"/>
    <col min="16139" max="16139" width="13" customWidth="1"/>
    <col min="16140" max="16140" width="14.140625" customWidth="1"/>
  </cols>
  <sheetData>
    <row r="1" spans="1:16">
      <c r="A1" s="391" t="s">
        <v>42</v>
      </c>
      <c r="B1" s="392"/>
      <c r="C1" s="392"/>
      <c r="D1" s="393"/>
      <c r="E1" s="51"/>
    </row>
    <row r="2" spans="1:16">
      <c r="A2" s="397" t="s">
        <v>98</v>
      </c>
      <c r="B2" s="398"/>
      <c r="C2" s="398"/>
      <c r="D2" s="399"/>
      <c r="E2" s="15"/>
    </row>
    <row r="3" spans="1:16">
      <c r="A3" s="397" t="s">
        <v>0</v>
      </c>
      <c r="B3" s="398"/>
      <c r="C3" s="398"/>
      <c r="D3" s="399"/>
      <c r="E3" s="51"/>
    </row>
    <row r="4" spans="1:16" ht="13.5" thickBot="1">
      <c r="A4" s="605" t="s">
        <v>4</v>
      </c>
      <c r="B4" s="1"/>
      <c r="C4" s="1"/>
      <c r="D4" s="378"/>
    </row>
    <row r="5" spans="1:16" ht="63.75" customHeight="1" thickTop="1">
      <c r="A5" s="994" t="s">
        <v>103</v>
      </c>
      <c r="B5" s="729" t="s">
        <v>477</v>
      </c>
      <c r="C5" s="729" t="s">
        <v>478</v>
      </c>
      <c r="D5" s="729" t="s">
        <v>479</v>
      </c>
    </row>
    <row r="6" spans="1:16">
      <c r="A6" s="611" t="s">
        <v>7</v>
      </c>
      <c r="B6" s="217">
        <v>3049014.064277696</v>
      </c>
      <c r="C6" s="220">
        <v>17782644.795168195</v>
      </c>
      <c r="D6" s="220">
        <v>15623744.144579999</v>
      </c>
      <c r="E6" s="87"/>
      <c r="F6" s="2"/>
      <c r="I6" s="2"/>
      <c r="J6" s="2"/>
      <c r="K6" s="2"/>
      <c r="L6" s="218"/>
      <c r="M6" s="2"/>
      <c r="N6" s="2"/>
      <c r="O6" s="2"/>
    </row>
    <row r="7" spans="1:16">
      <c r="A7" s="570" t="s">
        <v>8</v>
      </c>
      <c r="B7" s="217">
        <v>768577.03607733059</v>
      </c>
      <c r="C7" s="220">
        <v>4822202.3545518415</v>
      </c>
      <c r="D7" s="220">
        <v>4193084.5429699998</v>
      </c>
      <c r="E7" s="87"/>
      <c r="I7" s="2"/>
      <c r="J7" s="2"/>
      <c r="K7" s="2"/>
      <c r="L7" s="218"/>
      <c r="M7" s="2"/>
      <c r="N7" s="2"/>
      <c r="O7" s="2"/>
    </row>
    <row r="8" spans="1:16">
      <c r="A8" s="570" t="s">
        <v>9</v>
      </c>
      <c r="B8" s="217">
        <v>2528185.9027205254</v>
      </c>
      <c r="C8" s="220">
        <v>12346425.206327615</v>
      </c>
      <c r="D8" s="220">
        <v>11155958.33179</v>
      </c>
      <c r="E8" s="87"/>
      <c r="I8" s="2"/>
      <c r="J8" s="2"/>
      <c r="K8" s="2"/>
      <c r="L8" s="218"/>
      <c r="M8" s="2"/>
      <c r="N8" s="2"/>
      <c r="O8" s="2"/>
    </row>
    <row r="9" spans="1:16">
      <c r="A9" s="570" t="s">
        <v>10</v>
      </c>
      <c r="B9" s="217">
        <v>367710.24513852032</v>
      </c>
      <c r="C9" s="220">
        <v>2047430.1119698342</v>
      </c>
      <c r="D9" s="220">
        <v>1811355.26783</v>
      </c>
      <c r="E9" s="87"/>
      <c r="I9" s="2"/>
      <c r="J9" s="2"/>
      <c r="K9" s="2"/>
      <c r="L9" s="218"/>
      <c r="M9" s="2"/>
      <c r="N9" s="2"/>
      <c r="O9" s="2"/>
    </row>
    <row r="10" spans="1:16">
      <c r="A10" s="570" t="s">
        <v>11</v>
      </c>
      <c r="B10" s="217">
        <v>295366.96838088689</v>
      </c>
      <c r="C10" s="220">
        <v>1156382.6114959202</v>
      </c>
      <c r="D10" s="220">
        <v>1088812.1849100001</v>
      </c>
      <c r="E10" s="87"/>
      <c r="I10" s="2"/>
      <c r="J10" s="2"/>
      <c r="K10" s="2"/>
      <c r="L10" s="218"/>
      <c r="M10" s="2"/>
      <c r="N10" s="2"/>
      <c r="O10" s="2"/>
    </row>
    <row r="11" spans="1:16">
      <c r="A11" s="570" t="s">
        <v>12</v>
      </c>
      <c r="B11" s="217">
        <v>118569.75393773724</v>
      </c>
      <c r="C11" s="220">
        <v>644912.81825517793</v>
      </c>
      <c r="D11" s="220">
        <v>572611.92914000002</v>
      </c>
      <c r="E11" s="87"/>
      <c r="I11" s="2"/>
      <c r="J11" s="2"/>
      <c r="K11" s="2"/>
      <c r="L11" s="218"/>
      <c r="M11" s="2"/>
      <c r="N11" s="2"/>
      <c r="O11" s="2"/>
    </row>
    <row r="12" spans="1:16">
      <c r="A12" s="570" t="s">
        <v>13</v>
      </c>
      <c r="B12" s="217">
        <v>447766.91148004687</v>
      </c>
      <c r="C12" s="220">
        <v>2348721.8226355668</v>
      </c>
      <c r="D12" s="220">
        <v>2097366.5505900001</v>
      </c>
      <c r="E12" s="87"/>
      <c r="I12" s="2"/>
      <c r="J12" s="2"/>
      <c r="K12" s="2"/>
      <c r="L12" s="218"/>
      <c r="M12" s="2"/>
      <c r="N12" s="2"/>
      <c r="O12" s="2"/>
    </row>
    <row r="13" spans="1:16">
      <c r="A13" s="570" t="s">
        <v>14</v>
      </c>
      <c r="B13" s="217">
        <v>2065755.7990302984</v>
      </c>
      <c r="C13" s="220">
        <v>8778422.0033097751</v>
      </c>
      <c r="D13" s="220">
        <v>8133133.35176</v>
      </c>
      <c r="E13" s="87"/>
      <c r="G13" s="119"/>
      <c r="H13" s="119"/>
      <c r="I13" s="2"/>
      <c r="J13" s="2"/>
      <c r="K13" s="2"/>
      <c r="L13" s="221"/>
      <c r="M13" s="120"/>
      <c r="N13" s="120"/>
      <c r="O13" s="120"/>
      <c r="P13" s="119"/>
    </row>
    <row r="14" spans="1:16">
      <c r="A14" s="570" t="s">
        <v>15</v>
      </c>
      <c r="B14" s="217">
        <v>580036.75260798971</v>
      </c>
      <c r="C14" s="220">
        <v>2760979.8259353591</v>
      </c>
      <c r="D14" s="220">
        <v>2505762.4339100001</v>
      </c>
      <c r="E14" s="87"/>
      <c r="G14" s="119"/>
      <c r="H14" s="119"/>
      <c r="I14" s="2"/>
      <c r="J14" s="2"/>
      <c r="K14" s="2"/>
      <c r="L14" s="221"/>
      <c r="M14" s="120"/>
      <c r="N14" s="120"/>
      <c r="O14" s="120"/>
      <c r="P14" s="119"/>
    </row>
    <row r="15" spans="1:16">
      <c r="A15" s="570" t="s">
        <v>16</v>
      </c>
      <c r="B15" s="217">
        <v>614364.49173256988</v>
      </c>
      <c r="C15" s="220">
        <v>3252865.4629892227</v>
      </c>
      <c r="D15" s="220">
        <v>2900422.4660399999</v>
      </c>
      <c r="E15" s="87"/>
      <c r="G15" s="119"/>
      <c r="H15" s="119"/>
      <c r="I15" s="2"/>
      <c r="J15" s="2"/>
      <c r="K15" s="2"/>
      <c r="L15" s="221"/>
      <c r="M15" s="120"/>
      <c r="N15" s="120"/>
      <c r="O15" s="120"/>
      <c r="P15" s="119"/>
    </row>
    <row r="16" spans="1:16">
      <c r="A16" s="570" t="s">
        <v>17</v>
      </c>
      <c r="B16" s="217">
        <v>565647.82860962837</v>
      </c>
      <c r="C16" s="220">
        <v>1482480.1908285078</v>
      </c>
      <c r="D16" s="220">
        <v>1536096.01458</v>
      </c>
      <c r="E16" s="87"/>
      <c r="G16" s="119"/>
      <c r="H16" s="119"/>
      <c r="I16" s="2"/>
      <c r="J16" s="2"/>
      <c r="K16" s="2"/>
      <c r="L16" s="221"/>
      <c r="M16" s="120"/>
      <c r="N16" s="120"/>
      <c r="O16" s="120"/>
      <c r="P16" s="119"/>
    </row>
    <row r="17" spans="1:16">
      <c r="A17" s="570" t="s">
        <v>18</v>
      </c>
      <c r="B17" s="217">
        <v>262645.88758213841</v>
      </c>
      <c r="C17" s="220">
        <v>1528448.4337575343</v>
      </c>
      <c r="D17" s="220">
        <v>1343320.7409999999</v>
      </c>
      <c r="E17" s="87"/>
      <c r="G17" s="119"/>
      <c r="H17" s="119"/>
      <c r="I17" s="2"/>
      <c r="J17" s="2"/>
      <c r="K17" s="2"/>
      <c r="L17" s="221"/>
      <c r="M17" s="120"/>
      <c r="N17" s="120"/>
      <c r="O17" s="120"/>
      <c r="P17" s="119"/>
    </row>
    <row r="18" spans="1:16">
      <c r="A18" s="570" t="s">
        <v>19</v>
      </c>
      <c r="B18" s="217">
        <v>502762.68498052523</v>
      </c>
      <c r="C18" s="220">
        <v>2764034.8336559804</v>
      </c>
      <c r="D18" s="220">
        <v>2450098.1389799998</v>
      </c>
      <c r="E18" s="87"/>
      <c r="G18" s="119"/>
      <c r="H18" s="119"/>
      <c r="I18" s="2"/>
      <c r="J18" s="2"/>
      <c r="K18" s="2"/>
      <c r="L18" s="221"/>
      <c r="M18" s="120"/>
      <c r="N18" s="120"/>
      <c r="O18" s="120"/>
      <c r="P18" s="119"/>
    </row>
    <row r="19" spans="1:16">
      <c r="A19" s="570" t="s">
        <v>20</v>
      </c>
      <c r="B19" s="217">
        <v>2855217.4582759216</v>
      </c>
      <c r="C19" s="220">
        <v>17977890.727578342</v>
      </c>
      <c r="D19" s="220">
        <v>15624831.139389999</v>
      </c>
      <c r="E19" s="87"/>
      <c r="G19" s="119"/>
      <c r="H19" s="119"/>
      <c r="I19" s="2"/>
      <c r="J19" s="2"/>
      <c r="K19" s="2"/>
      <c r="L19" s="221"/>
      <c r="M19" s="120"/>
      <c r="N19" s="120"/>
      <c r="O19" s="120"/>
      <c r="P19" s="119"/>
    </row>
    <row r="20" spans="1:16">
      <c r="A20" s="570" t="s">
        <v>21</v>
      </c>
      <c r="B20" s="217">
        <v>810718.09771802556</v>
      </c>
      <c r="C20" s="220">
        <v>4682766.6781528387</v>
      </c>
      <c r="D20" s="220">
        <v>4120113.5819000001</v>
      </c>
      <c r="E20" s="87"/>
      <c r="G20" s="119"/>
      <c r="H20" s="119"/>
      <c r="I20" s="2"/>
      <c r="J20" s="2"/>
      <c r="K20" s="2"/>
      <c r="L20" s="221"/>
      <c r="M20" s="120"/>
      <c r="N20" s="120"/>
      <c r="O20" s="120"/>
      <c r="P20" s="119"/>
    </row>
    <row r="21" spans="1:16" ht="21" customHeight="1" thickBot="1">
      <c r="A21" s="627" t="s">
        <v>6</v>
      </c>
      <c r="B21" s="20">
        <f>SUM(B6:B20)</f>
        <v>15832339.882549837</v>
      </c>
      <c r="C21" s="20">
        <f>SUM(C6:C20)</f>
        <v>84376607.876611724</v>
      </c>
      <c r="D21" s="20">
        <f>SUM(D6:D20)</f>
        <v>75156710.819370002</v>
      </c>
      <c r="E21" s="87"/>
      <c r="G21" s="119"/>
      <c r="H21" s="42"/>
      <c r="I21" s="2"/>
      <c r="J21" s="2"/>
      <c r="K21" s="2"/>
      <c r="L21" s="221"/>
      <c r="M21" s="120"/>
      <c r="N21" s="120"/>
      <c r="O21" s="120"/>
      <c r="P21" s="119"/>
    </row>
    <row r="22" spans="1:16" ht="13.5" thickTop="1">
      <c r="A22" s="995" t="s">
        <v>579</v>
      </c>
      <c r="B22" s="161"/>
      <c r="D22" s="998">
        <v>5655000</v>
      </c>
      <c r="G22" s="119"/>
      <c r="H22" s="119"/>
      <c r="I22" s="2"/>
      <c r="J22" s="2"/>
      <c r="K22" s="2"/>
      <c r="L22" s="119"/>
      <c r="M22" s="119"/>
      <c r="N22" s="119"/>
      <c r="O22" s="119"/>
      <c r="P22" s="119"/>
    </row>
    <row r="23" spans="1:16">
      <c r="A23" s="995" t="s">
        <v>580</v>
      </c>
      <c r="B23" s="161"/>
      <c r="D23" s="999">
        <v>2400000</v>
      </c>
      <c r="G23" s="119"/>
      <c r="H23" s="119"/>
      <c r="I23" s="2"/>
      <c r="J23" s="2"/>
      <c r="K23" s="2"/>
      <c r="L23" s="119"/>
      <c r="M23" s="119"/>
      <c r="N23" s="119"/>
      <c r="O23" s="119"/>
      <c r="P23" s="119"/>
    </row>
    <row r="24" spans="1:16">
      <c r="A24" s="995" t="s">
        <v>581</v>
      </c>
      <c r="B24" s="161"/>
      <c r="D24" s="999">
        <v>8055000</v>
      </c>
      <c r="F24" s="2"/>
      <c r="G24" s="119"/>
      <c r="H24" s="119"/>
      <c r="I24" s="2"/>
      <c r="J24" s="2"/>
      <c r="K24" s="2"/>
      <c r="L24" s="119"/>
      <c r="M24" s="119"/>
      <c r="N24" s="119"/>
      <c r="O24" s="119"/>
      <c r="P24" s="119"/>
    </row>
    <row r="25" spans="1:16">
      <c r="A25" s="995" t="s">
        <v>583</v>
      </c>
      <c r="B25" s="161"/>
      <c r="D25" s="1000">
        <v>0.97889999999999999</v>
      </c>
      <c r="G25" s="119"/>
      <c r="H25" s="119"/>
      <c r="I25" s="2"/>
      <c r="J25" s="2"/>
      <c r="K25" s="2"/>
      <c r="L25" s="119"/>
      <c r="M25" s="119"/>
      <c r="N25" s="119"/>
      <c r="O25" s="119"/>
      <c r="P25" s="119"/>
    </row>
    <row r="26" spans="1:16" ht="13.35" customHeight="1">
      <c r="A26" s="996" t="s">
        <v>584</v>
      </c>
      <c r="B26" s="162"/>
      <c r="D26" s="1001">
        <v>7885039.5</v>
      </c>
      <c r="I26" s="2"/>
      <c r="J26" s="2"/>
      <c r="K26" s="2"/>
    </row>
    <row r="27" spans="1:16" ht="18" customHeight="1" thickBot="1">
      <c r="A27" s="997" t="s">
        <v>582</v>
      </c>
      <c r="B27" s="500"/>
      <c r="C27" s="500"/>
      <c r="D27" s="1002">
        <v>83041750.319370002</v>
      </c>
      <c r="I27" s="2"/>
      <c r="J27" s="2"/>
      <c r="K27" s="2"/>
    </row>
    <row r="28" spans="1:16" ht="13.5" thickTop="1">
      <c r="A28" s="361" t="s">
        <v>470</v>
      </c>
      <c r="B28" s="316"/>
      <c r="C28" s="316"/>
      <c r="D28" s="317"/>
      <c r="I28" s="2"/>
      <c r="J28" s="2"/>
      <c r="K28" s="2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5"/>
  <sheetViews>
    <sheetView showGridLines="0" zoomScaleNormal="100" zoomScaleSheetLayoutView="90" workbookViewId="0"/>
  </sheetViews>
  <sheetFormatPr baseColWidth="10" defaultRowHeight="12.75"/>
  <cols>
    <col min="1" max="1" width="16.85546875" customWidth="1"/>
    <col min="2" max="2" width="16.5703125" customWidth="1"/>
    <col min="3" max="3" width="16.28515625" customWidth="1"/>
    <col min="4" max="4" width="16.5703125" customWidth="1"/>
    <col min="5" max="5" width="17.140625" customWidth="1"/>
    <col min="257" max="257" width="16.85546875" customWidth="1"/>
    <col min="258" max="258" width="15.140625" customWidth="1"/>
    <col min="259" max="260" width="15.42578125" customWidth="1"/>
    <col min="261" max="261" width="17.140625" customWidth="1"/>
    <col min="513" max="513" width="16.85546875" customWidth="1"/>
    <col min="514" max="514" width="15.140625" customWidth="1"/>
    <col min="515" max="516" width="15.42578125" customWidth="1"/>
    <col min="517" max="517" width="17.140625" customWidth="1"/>
    <col min="769" max="769" width="16.85546875" customWidth="1"/>
    <col min="770" max="770" width="15.140625" customWidth="1"/>
    <col min="771" max="772" width="15.42578125" customWidth="1"/>
    <col min="773" max="773" width="17.140625" customWidth="1"/>
    <col min="1025" max="1025" width="16.85546875" customWidth="1"/>
    <col min="1026" max="1026" width="15.140625" customWidth="1"/>
    <col min="1027" max="1028" width="15.42578125" customWidth="1"/>
    <col min="1029" max="1029" width="17.140625" customWidth="1"/>
    <col min="1281" max="1281" width="16.85546875" customWidth="1"/>
    <col min="1282" max="1282" width="15.140625" customWidth="1"/>
    <col min="1283" max="1284" width="15.42578125" customWidth="1"/>
    <col min="1285" max="1285" width="17.140625" customWidth="1"/>
    <col min="1537" max="1537" width="16.85546875" customWidth="1"/>
    <col min="1538" max="1538" width="15.140625" customWidth="1"/>
    <col min="1539" max="1540" width="15.42578125" customWidth="1"/>
    <col min="1541" max="1541" width="17.140625" customWidth="1"/>
    <col min="1793" max="1793" width="16.85546875" customWidth="1"/>
    <col min="1794" max="1794" width="15.140625" customWidth="1"/>
    <col min="1795" max="1796" width="15.42578125" customWidth="1"/>
    <col min="1797" max="1797" width="17.140625" customWidth="1"/>
    <col min="2049" max="2049" width="16.85546875" customWidth="1"/>
    <col min="2050" max="2050" width="15.140625" customWidth="1"/>
    <col min="2051" max="2052" width="15.42578125" customWidth="1"/>
    <col min="2053" max="2053" width="17.140625" customWidth="1"/>
    <col min="2305" max="2305" width="16.85546875" customWidth="1"/>
    <col min="2306" max="2306" width="15.140625" customWidth="1"/>
    <col min="2307" max="2308" width="15.42578125" customWidth="1"/>
    <col min="2309" max="2309" width="17.140625" customWidth="1"/>
    <col min="2561" max="2561" width="16.85546875" customWidth="1"/>
    <col min="2562" max="2562" width="15.140625" customWidth="1"/>
    <col min="2563" max="2564" width="15.42578125" customWidth="1"/>
    <col min="2565" max="2565" width="17.140625" customWidth="1"/>
    <col min="2817" max="2817" width="16.85546875" customWidth="1"/>
    <col min="2818" max="2818" width="15.140625" customWidth="1"/>
    <col min="2819" max="2820" width="15.42578125" customWidth="1"/>
    <col min="2821" max="2821" width="17.140625" customWidth="1"/>
    <col min="3073" max="3073" width="16.85546875" customWidth="1"/>
    <col min="3074" max="3074" width="15.140625" customWidth="1"/>
    <col min="3075" max="3076" width="15.42578125" customWidth="1"/>
    <col min="3077" max="3077" width="17.140625" customWidth="1"/>
    <col min="3329" max="3329" width="16.85546875" customWidth="1"/>
    <col min="3330" max="3330" width="15.140625" customWidth="1"/>
    <col min="3331" max="3332" width="15.42578125" customWidth="1"/>
    <col min="3333" max="3333" width="17.140625" customWidth="1"/>
    <col min="3585" max="3585" width="16.85546875" customWidth="1"/>
    <col min="3586" max="3586" width="15.140625" customWidth="1"/>
    <col min="3587" max="3588" width="15.42578125" customWidth="1"/>
    <col min="3589" max="3589" width="17.140625" customWidth="1"/>
    <col min="3841" max="3841" width="16.85546875" customWidth="1"/>
    <col min="3842" max="3842" width="15.140625" customWidth="1"/>
    <col min="3843" max="3844" width="15.42578125" customWidth="1"/>
    <col min="3845" max="3845" width="17.140625" customWidth="1"/>
    <col min="4097" max="4097" width="16.85546875" customWidth="1"/>
    <col min="4098" max="4098" width="15.140625" customWidth="1"/>
    <col min="4099" max="4100" width="15.42578125" customWidth="1"/>
    <col min="4101" max="4101" width="17.140625" customWidth="1"/>
    <col min="4353" max="4353" width="16.85546875" customWidth="1"/>
    <col min="4354" max="4354" width="15.140625" customWidth="1"/>
    <col min="4355" max="4356" width="15.42578125" customWidth="1"/>
    <col min="4357" max="4357" width="17.140625" customWidth="1"/>
    <col min="4609" max="4609" width="16.85546875" customWidth="1"/>
    <col min="4610" max="4610" width="15.140625" customWidth="1"/>
    <col min="4611" max="4612" width="15.42578125" customWidth="1"/>
    <col min="4613" max="4613" width="17.140625" customWidth="1"/>
    <col min="4865" max="4865" width="16.85546875" customWidth="1"/>
    <col min="4866" max="4866" width="15.140625" customWidth="1"/>
    <col min="4867" max="4868" width="15.42578125" customWidth="1"/>
    <col min="4869" max="4869" width="17.140625" customWidth="1"/>
    <col min="5121" max="5121" width="16.85546875" customWidth="1"/>
    <col min="5122" max="5122" width="15.140625" customWidth="1"/>
    <col min="5123" max="5124" width="15.42578125" customWidth="1"/>
    <col min="5125" max="5125" width="17.140625" customWidth="1"/>
    <col min="5377" max="5377" width="16.85546875" customWidth="1"/>
    <col min="5378" max="5378" width="15.140625" customWidth="1"/>
    <col min="5379" max="5380" width="15.42578125" customWidth="1"/>
    <col min="5381" max="5381" width="17.140625" customWidth="1"/>
    <col min="5633" max="5633" width="16.85546875" customWidth="1"/>
    <col min="5634" max="5634" width="15.140625" customWidth="1"/>
    <col min="5635" max="5636" width="15.42578125" customWidth="1"/>
    <col min="5637" max="5637" width="17.140625" customWidth="1"/>
    <col min="5889" max="5889" width="16.85546875" customWidth="1"/>
    <col min="5890" max="5890" width="15.140625" customWidth="1"/>
    <col min="5891" max="5892" width="15.42578125" customWidth="1"/>
    <col min="5893" max="5893" width="17.140625" customWidth="1"/>
    <col min="6145" max="6145" width="16.85546875" customWidth="1"/>
    <col min="6146" max="6146" width="15.140625" customWidth="1"/>
    <col min="6147" max="6148" width="15.42578125" customWidth="1"/>
    <col min="6149" max="6149" width="17.140625" customWidth="1"/>
    <col min="6401" max="6401" width="16.85546875" customWidth="1"/>
    <col min="6402" max="6402" width="15.140625" customWidth="1"/>
    <col min="6403" max="6404" width="15.42578125" customWidth="1"/>
    <col min="6405" max="6405" width="17.140625" customWidth="1"/>
    <col min="6657" max="6657" width="16.85546875" customWidth="1"/>
    <col min="6658" max="6658" width="15.140625" customWidth="1"/>
    <col min="6659" max="6660" width="15.42578125" customWidth="1"/>
    <col min="6661" max="6661" width="17.140625" customWidth="1"/>
    <col min="6913" max="6913" width="16.85546875" customWidth="1"/>
    <col min="6914" max="6914" width="15.140625" customWidth="1"/>
    <col min="6915" max="6916" width="15.42578125" customWidth="1"/>
    <col min="6917" max="6917" width="17.140625" customWidth="1"/>
    <col min="7169" max="7169" width="16.85546875" customWidth="1"/>
    <col min="7170" max="7170" width="15.140625" customWidth="1"/>
    <col min="7171" max="7172" width="15.42578125" customWidth="1"/>
    <col min="7173" max="7173" width="17.140625" customWidth="1"/>
    <col min="7425" max="7425" width="16.85546875" customWidth="1"/>
    <col min="7426" max="7426" width="15.140625" customWidth="1"/>
    <col min="7427" max="7428" width="15.42578125" customWidth="1"/>
    <col min="7429" max="7429" width="17.140625" customWidth="1"/>
    <col min="7681" max="7681" width="16.85546875" customWidth="1"/>
    <col min="7682" max="7682" width="15.140625" customWidth="1"/>
    <col min="7683" max="7684" width="15.42578125" customWidth="1"/>
    <col min="7685" max="7685" width="17.140625" customWidth="1"/>
    <col min="7937" max="7937" width="16.85546875" customWidth="1"/>
    <col min="7938" max="7938" width="15.140625" customWidth="1"/>
    <col min="7939" max="7940" width="15.42578125" customWidth="1"/>
    <col min="7941" max="7941" width="17.140625" customWidth="1"/>
    <col min="8193" max="8193" width="16.85546875" customWidth="1"/>
    <col min="8194" max="8194" width="15.140625" customWidth="1"/>
    <col min="8195" max="8196" width="15.42578125" customWidth="1"/>
    <col min="8197" max="8197" width="17.140625" customWidth="1"/>
    <col min="8449" max="8449" width="16.85546875" customWidth="1"/>
    <col min="8450" max="8450" width="15.140625" customWidth="1"/>
    <col min="8451" max="8452" width="15.42578125" customWidth="1"/>
    <col min="8453" max="8453" width="17.140625" customWidth="1"/>
    <col min="8705" max="8705" width="16.85546875" customWidth="1"/>
    <col min="8706" max="8706" width="15.140625" customWidth="1"/>
    <col min="8707" max="8708" width="15.42578125" customWidth="1"/>
    <col min="8709" max="8709" width="17.140625" customWidth="1"/>
    <col min="8961" max="8961" width="16.85546875" customWidth="1"/>
    <col min="8962" max="8962" width="15.140625" customWidth="1"/>
    <col min="8963" max="8964" width="15.42578125" customWidth="1"/>
    <col min="8965" max="8965" width="17.140625" customWidth="1"/>
    <col min="9217" max="9217" width="16.85546875" customWidth="1"/>
    <col min="9218" max="9218" width="15.140625" customWidth="1"/>
    <col min="9219" max="9220" width="15.42578125" customWidth="1"/>
    <col min="9221" max="9221" width="17.140625" customWidth="1"/>
    <col min="9473" max="9473" width="16.85546875" customWidth="1"/>
    <col min="9474" max="9474" width="15.140625" customWidth="1"/>
    <col min="9475" max="9476" width="15.42578125" customWidth="1"/>
    <col min="9477" max="9477" width="17.140625" customWidth="1"/>
    <col min="9729" max="9729" width="16.85546875" customWidth="1"/>
    <col min="9730" max="9730" width="15.140625" customWidth="1"/>
    <col min="9731" max="9732" width="15.42578125" customWidth="1"/>
    <col min="9733" max="9733" width="17.140625" customWidth="1"/>
    <col min="9985" max="9985" width="16.85546875" customWidth="1"/>
    <col min="9986" max="9986" width="15.140625" customWidth="1"/>
    <col min="9987" max="9988" width="15.42578125" customWidth="1"/>
    <col min="9989" max="9989" width="17.140625" customWidth="1"/>
    <col min="10241" max="10241" width="16.85546875" customWidth="1"/>
    <col min="10242" max="10242" width="15.140625" customWidth="1"/>
    <col min="10243" max="10244" width="15.42578125" customWidth="1"/>
    <col min="10245" max="10245" width="17.140625" customWidth="1"/>
    <col min="10497" max="10497" width="16.85546875" customWidth="1"/>
    <col min="10498" max="10498" width="15.140625" customWidth="1"/>
    <col min="10499" max="10500" width="15.42578125" customWidth="1"/>
    <col min="10501" max="10501" width="17.140625" customWidth="1"/>
    <col min="10753" max="10753" width="16.85546875" customWidth="1"/>
    <col min="10754" max="10754" width="15.140625" customWidth="1"/>
    <col min="10755" max="10756" width="15.42578125" customWidth="1"/>
    <col min="10757" max="10757" width="17.140625" customWidth="1"/>
    <col min="11009" max="11009" width="16.85546875" customWidth="1"/>
    <col min="11010" max="11010" width="15.140625" customWidth="1"/>
    <col min="11011" max="11012" width="15.42578125" customWidth="1"/>
    <col min="11013" max="11013" width="17.140625" customWidth="1"/>
    <col min="11265" max="11265" width="16.85546875" customWidth="1"/>
    <col min="11266" max="11266" width="15.140625" customWidth="1"/>
    <col min="11267" max="11268" width="15.42578125" customWidth="1"/>
    <col min="11269" max="11269" width="17.140625" customWidth="1"/>
    <col min="11521" max="11521" width="16.85546875" customWidth="1"/>
    <col min="11522" max="11522" width="15.140625" customWidth="1"/>
    <col min="11523" max="11524" width="15.42578125" customWidth="1"/>
    <col min="11525" max="11525" width="17.140625" customWidth="1"/>
    <col min="11777" max="11777" width="16.85546875" customWidth="1"/>
    <col min="11778" max="11778" width="15.140625" customWidth="1"/>
    <col min="11779" max="11780" width="15.42578125" customWidth="1"/>
    <col min="11781" max="11781" width="17.140625" customWidth="1"/>
    <col min="12033" max="12033" width="16.85546875" customWidth="1"/>
    <col min="12034" max="12034" width="15.140625" customWidth="1"/>
    <col min="12035" max="12036" width="15.42578125" customWidth="1"/>
    <col min="12037" max="12037" width="17.140625" customWidth="1"/>
    <col min="12289" max="12289" width="16.85546875" customWidth="1"/>
    <col min="12290" max="12290" width="15.140625" customWidth="1"/>
    <col min="12291" max="12292" width="15.42578125" customWidth="1"/>
    <col min="12293" max="12293" width="17.140625" customWidth="1"/>
    <col min="12545" max="12545" width="16.85546875" customWidth="1"/>
    <col min="12546" max="12546" width="15.140625" customWidth="1"/>
    <col min="12547" max="12548" width="15.42578125" customWidth="1"/>
    <col min="12549" max="12549" width="17.140625" customWidth="1"/>
    <col min="12801" max="12801" width="16.85546875" customWidth="1"/>
    <col min="12802" max="12802" width="15.140625" customWidth="1"/>
    <col min="12803" max="12804" width="15.42578125" customWidth="1"/>
    <col min="12805" max="12805" width="17.140625" customWidth="1"/>
    <col min="13057" max="13057" width="16.85546875" customWidth="1"/>
    <col min="13058" max="13058" width="15.140625" customWidth="1"/>
    <col min="13059" max="13060" width="15.42578125" customWidth="1"/>
    <col min="13061" max="13061" width="17.140625" customWidth="1"/>
    <col min="13313" max="13313" width="16.85546875" customWidth="1"/>
    <col min="13314" max="13314" width="15.140625" customWidth="1"/>
    <col min="13315" max="13316" width="15.42578125" customWidth="1"/>
    <col min="13317" max="13317" width="17.140625" customWidth="1"/>
    <col min="13569" max="13569" width="16.85546875" customWidth="1"/>
    <col min="13570" max="13570" width="15.140625" customWidth="1"/>
    <col min="13571" max="13572" width="15.42578125" customWidth="1"/>
    <col min="13573" max="13573" width="17.140625" customWidth="1"/>
    <col min="13825" max="13825" width="16.85546875" customWidth="1"/>
    <col min="13826" max="13826" width="15.140625" customWidth="1"/>
    <col min="13827" max="13828" width="15.42578125" customWidth="1"/>
    <col min="13829" max="13829" width="17.140625" customWidth="1"/>
    <col min="14081" max="14081" width="16.85546875" customWidth="1"/>
    <col min="14082" max="14082" width="15.140625" customWidth="1"/>
    <col min="14083" max="14084" width="15.42578125" customWidth="1"/>
    <col min="14085" max="14085" width="17.140625" customWidth="1"/>
    <col min="14337" max="14337" width="16.85546875" customWidth="1"/>
    <col min="14338" max="14338" width="15.140625" customWidth="1"/>
    <col min="14339" max="14340" width="15.42578125" customWidth="1"/>
    <col min="14341" max="14341" width="17.140625" customWidth="1"/>
    <col min="14593" max="14593" width="16.85546875" customWidth="1"/>
    <col min="14594" max="14594" width="15.140625" customWidth="1"/>
    <col min="14595" max="14596" width="15.42578125" customWidth="1"/>
    <col min="14597" max="14597" width="17.140625" customWidth="1"/>
    <col min="14849" max="14849" width="16.85546875" customWidth="1"/>
    <col min="14850" max="14850" width="15.140625" customWidth="1"/>
    <col min="14851" max="14852" width="15.42578125" customWidth="1"/>
    <col min="14853" max="14853" width="17.140625" customWidth="1"/>
    <col min="15105" max="15105" width="16.85546875" customWidth="1"/>
    <col min="15106" max="15106" width="15.140625" customWidth="1"/>
    <col min="15107" max="15108" width="15.42578125" customWidth="1"/>
    <col min="15109" max="15109" width="17.140625" customWidth="1"/>
    <col min="15361" max="15361" width="16.85546875" customWidth="1"/>
    <col min="15362" max="15362" width="15.140625" customWidth="1"/>
    <col min="15363" max="15364" width="15.42578125" customWidth="1"/>
    <col min="15365" max="15365" width="17.140625" customWidth="1"/>
    <col min="15617" max="15617" width="16.85546875" customWidth="1"/>
    <col min="15618" max="15618" width="15.140625" customWidth="1"/>
    <col min="15619" max="15620" width="15.42578125" customWidth="1"/>
    <col min="15621" max="15621" width="17.140625" customWidth="1"/>
    <col min="15873" max="15873" width="16.85546875" customWidth="1"/>
    <col min="15874" max="15874" width="15.140625" customWidth="1"/>
    <col min="15875" max="15876" width="15.42578125" customWidth="1"/>
    <col min="15877" max="15877" width="17.140625" customWidth="1"/>
    <col min="16129" max="16129" width="16.85546875" customWidth="1"/>
    <col min="16130" max="16130" width="15.140625" customWidth="1"/>
    <col min="16131" max="16132" width="15.42578125" customWidth="1"/>
    <col min="16133" max="16133" width="17.140625" customWidth="1"/>
  </cols>
  <sheetData>
    <row r="1" spans="1:16">
      <c r="A1" s="391" t="s">
        <v>42</v>
      </c>
      <c r="B1" s="392"/>
      <c r="C1" s="392"/>
      <c r="D1" s="392"/>
      <c r="E1" s="393"/>
    </row>
    <row r="2" spans="1:16">
      <c r="A2" s="397" t="s">
        <v>98</v>
      </c>
      <c r="B2" s="398"/>
      <c r="C2" s="398"/>
      <c r="D2" s="398"/>
      <c r="E2" s="399"/>
    </row>
    <row r="3" spans="1:16">
      <c r="A3" s="397" t="s">
        <v>1</v>
      </c>
      <c r="B3" s="398"/>
      <c r="C3" s="398"/>
      <c r="D3" s="398"/>
      <c r="E3" s="399"/>
    </row>
    <row r="4" spans="1:16" ht="13.5" customHeight="1" thickBot="1">
      <c r="A4" s="628" t="s">
        <v>4</v>
      </c>
      <c r="B4" s="62"/>
      <c r="C4" s="62"/>
      <c r="D4" s="62"/>
      <c r="E4" s="629"/>
    </row>
    <row r="5" spans="1:16" ht="48.75" customHeight="1" thickTop="1">
      <c r="A5" s="729" t="s">
        <v>31</v>
      </c>
      <c r="B5" s="624" t="s">
        <v>625</v>
      </c>
      <c r="C5" s="622" t="s">
        <v>626</v>
      </c>
      <c r="D5" s="622" t="s">
        <v>627</v>
      </c>
      <c r="E5" s="622" t="s">
        <v>628</v>
      </c>
    </row>
    <row r="6" spans="1:16">
      <c r="A6" s="570" t="s">
        <v>7</v>
      </c>
      <c r="B6" s="217">
        <v>17.032611242422789</v>
      </c>
      <c r="C6" s="217">
        <v>14144178.500801677</v>
      </c>
      <c r="D6" s="217">
        <v>15623744.144579999</v>
      </c>
      <c r="E6" s="217">
        <f>+C6-D6</f>
        <v>-1479565.6437783223</v>
      </c>
      <c r="G6" s="69"/>
      <c r="K6" s="2"/>
      <c r="L6" s="2"/>
      <c r="M6" s="2"/>
      <c r="N6" s="2"/>
      <c r="O6" s="2"/>
      <c r="P6" s="2"/>
    </row>
    <row r="7" spans="1:16">
      <c r="A7" s="570" t="s">
        <v>8</v>
      </c>
      <c r="B7" s="217">
        <v>6.6606174812680008</v>
      </c>
      <c r="C7" s="217">
        <v>5531093.3385228841</v>
      </c>
      <c r="D7" s="217">
        <v>4193084.5429699998</v>
      </c>
      <c r="E7" s="217">
        <f t="shared" ref="E7:E20" si="0">+C7-D7</f>
        <v>1338008.7955528842</v>
      </c>
      <c r="G7" s="69"/>
      <c r="K7" s="2"/>
      <c r="L7" s="2"/>
      <c r="M7" s="2"/>
      <c r="N7" s="2"/>
      <c r="O7" s="2"/>
    </row>
    <row r="8" spans="1:16">
      <c r="A8" s="570" t="s">
        <v>9</v>
      </c>
      <c r="B8" s="217">
        <v>18.775800214043276</v>
      </c>
      <c r="C8" s="217">
        <v>15591753.134209555</v>
      </c>
      <c r="D8" s="217">
        <v>11155958.33179</v>
      </c>
      <c r="E8" s="217">
        <f>+C8-D8</f>
        <v>4435794.8024195544</v>
      </c>
      <c r="G8" s="69"/>
      <c r="K8" s="2"/>
      <c r="L8" s="2"/>
      <c r="M8" s="2"/>
      <c r="N8" s="2"/>
      <c r="O8" s="2"/>
    </row>
    <row r="9" spans="1:16">
      <c r="A9" s="570" t="s">
        <v>10</v>
      </c>
      <c r="B9" s="217">
        <v>2.5022247884037121</v>
      </c>
      <c r="C9" s="217">
        <v>2077891.2612155951</v>
      </c>
      <c r="D9" s="217">
        <v>1811355.26783</v>
      </c>
      <c r="E9" s="217">
        <f t="shared" si="0"/>
        <v>266535.99338559504</v>
      </c>
      <c r="G9" s="69"/>
      <c r="K9" s="2"/>
      <c r="L9" s="2"/>
      <c r="M9" s="2"/>
      <c r="N9" s="2"/>
      <c r="O9" s="2"/>
    </row>
    <row r="10" spans="1:16">
      <c r="A10" s="570" t="s">
        <v>11</v>
      </c>
      <c r="B10" s="217">
        <v>1.3456763962685909</v>
      </c>
      <c r="C10" s="217">
        <v>1117473.2330960592</v>
      </c>
      <c r="D10" s="217">
        <v>1088812.1849100001</v>
      </c>
      <c r="E10" s="217">
        <f t="shared" si="0"/>
        <v>28661.04818605911</v>
      </c>
      <c r="G10" s="69"/>
      <c r="K10" s="2"/>
      <c r="L10" s="2"/>
      <c r="M10" s="2"/>
      <c r="N10" s="2"/>
      <c r="O10" s="2"/>
    </row>
    <row r="11" spans="1:16">
      <c r="A11" s="570" t="s">
        <v>12</v>
      </c>
      <c r="B11" s="217">
        <v>0.74387971833483768</v>
      </c>
      <c r="C11" s="217">
        <v>617730.73837604874</v>
      </c>
      <c r="D11" s="217">
        <v>572611.92914000002</v>
      </c>
      <c r="E11" s="217">
        <f t="shared" si="0"/>
        <v>45118.809236048721</v>
      </c>
      <c r="G11" s="69"/>
      <c r="K11" s="2"/>
      <c r="L11" s="2"/>
      <c r="M11" s="2"/>
      <c r="N11" s="2"/>
      <c r="O11" s="2"/>
    </row>
    <row r="12" spans="1:16">
      <c r="A12" s="570" t="s">
        <v>13</v>
      </c>
      <c r="B12" s="217">
        <v>3.3040815512007562</v>
      </c>
      <c r="C12" s="217">
        <v>2743767.1520964992</v>
      </c>
      <c r="D12" s="217">
        <v>2097366.5505900001</v>
      </c>
      <c r="E12" s="217">
        <f t="shared" si="0"/>
        <v>646400.60150649911</v>
      </c>
      <c r="G12" s="69"/>
      <c r="K12" s="2"/>
      <c r="L12" s="2"/>
      <c r="M12" s="2"/>
      <c r="N12" s="2"/>
      <c r="O12" s="2"/>
    </row>
    <row r="13" spans="1:16">
      <c r="A13" s="570" t="s">
        <v>14</v>
      </c>
      <c r="B13" s="217">
        <v>11.037484379824212</v>
      </c>
      <c r="C13" s="217">
        <v>9165720.2202330865</v>
      </c>
      <c r="D13" s="217">
        <v>8133133.35176</v>
      </c>
      <c r="E13" s="217">
        <f t="shared" si="0"/>
        <v>1032586.8684730865</v>
      </c>
      <c r="G13" s="69"/>
      <c r="K13" s="2"/>
      <c r="L13" s="2"/>
      <c r="M13" s="2"/>
      <c r="N13" s="2"/>
      <c r="O13" s="2"/>
    </row>
    <row r="14" spans="1:16">
      <c r="A14" s="570" t="s">
        <v>15</v>
      </c>
      <c r="B14" s="217">
        <v>3.2004483011796854</v>
      </c>
      <c r="C14" s="217">
        <v>2657708.2873661532</v>
      </c>
      <c r="D14" s="217">
        <v>2505762.4339100001</v>
      </c>
      <c r="E14" s="217">
        <f t="shared" si="0"/>
        <v>151945.85345615307</v>
      </c>
      <c r="G14" s="69"/>
      <c r="K14" s="2"/>
      <c r="L14" s="2"/>
      <c r="M14" s="2"/>
      <c r="N14" s="2"/>
      <c r="O14" s="2"/>
    </row>
    <row r="15" spans="1:16">
      <c r="A15" s="570" t="s">
        <v>16</v>
      </c>
      <c r="B15" s="217">
        <v>4.8545850097727747</v>
      </c>
      <c r="C15" s="217">
        <v>4031332.3628570712</v>
      </c>
      <c r="D15" s="217">
        <v>2900422.4660399999</v>
      </c>
      <c r="E15" s="217">
        <f t="shared" si="0"/>
        <v>1130909.8968170714</v>
      </c>
      <c r="G15" s="69"/>
      <c r="K15" s="2"/>
      <c r="L15" s="2"/>
      <c r="M15" s="2"/>
      <c r="N15" s="2"/>
      <c r="O15" s="2"/>
    </row>
    <row r="16" spans="1:16">
      <c r="A16" s="570" t="s">
        <v>17</v>
      </c>
      <c r="B16" s="217">
        <v>4.9090063484464812</v>
      </c>
      <c r="C16" s="217">
        <v>4076524.7950389492</v>
      </c>
      <c r="D16" s="217">
        <v>1536096.01458</v>
      </c>
      <c r="E16" s="217">
        <f t="shared" si="0"/>
        <v>2540428.7804589495</v>
      </c>
      <c r="G16" s="69"/>
      <c r="K16" s="2"/>
      <c r="L16" s="2"/>
      <c r="M16" s="2"/>
      <c r="N16" s="2"/>
      <c r="O16" s="2"/>
    </row>
    <row r="17" spans="1:15">
      <c r="A17" s="570" t="s">
        <v>18</v>
      </c>
      <c r="B17" s="217">
        <v>2.5926449356266636</v>
      </c>
      <c r="C17" s="217">
        <v>2152977.7341108848</v>
      </c>
      <c r="D17" s="217">
        <v>1343320.7409999999</v>
      </c>
      <c r="E17" s="217">
        <f t="shared" si="0"/>
        <v>809656.99311088491</v>
      </c>
      <c r="G17" s="69"/>
      <c r="K17" s="2"/>
      <c r="L17" s="2"/>
      <c r="M17" s="2"/>
      <c r="N17" s="2"/>
      <c r="O17" s="2"/>
    </row>
    <row r="18" spans="1:15">
      <c r="A18" s="570" t="s">
        <v>19</v>
      </c>
      <c r="B18" s="217">
        <v>2.543336174560757</v>
      </c>
      <c r="C18" s="217">
        <v>2112030.8758609602</v>
      </c>
      <c r="D18" s="217">
        <v>2450098.1389799998</v>
      </c>
      <c r="E18" s="217">
        <f t="shared" si="0"/>
        <v>-338067.26311903959</v>
      </c>
      <c r="G18" s="69"/>
      <c r="K18" s="2"/>
      <c r="L18" s="2"/>
      <c r="M18" s="2"/>
      <c r="N18" s="2"/>
      <c r="O18" s="2"/>
    </row>
    <row r="19" spans="1:15">
      <c r="A19" s="570" t="s">
        <v>20</v>
      </c>
      <c r="B19" s="217">
        <v>14.469090216969072</v>
      </c>
      <c r="C19" s="217">
        <v>12015385.771459848</v>
      </c>
      <c r="D19" s="217">
        <v>15624831.139389999</v>
      </c>
      <c r="E19" s="217">
        <f t="shared" si="0"/>
        <v>-3609445.3679301515</v>
      </c>
      <c r="G19" s="69"/>
      <c r="K19" s="2"/>
      <c r="L19" s="2"/>
      <c r="M19" s="2"/>
      <c r="N19" s="2"/>
      <c r="O19" s="2"/>
    </row>
    <row r="20" spans="1:15">
      <c r="A20" s="570" t="s">
        <v>21</v>
      </c>
      <c r="B20" s="217">
        <v>6.0285132416783886</v>
      </c>
      <c r="C20" s="217">
        <v>5006182.9141247263</v>
      </c>
      <c r="D20" s="217">
        <v>4120113.5819000001</v>
      </c>
      <c r="E20" s="217">
        <f t="shared" si="0"/>
        <v>886069.33222472621</v>
      </c>
      <c r="G20" s="69"/>
      <c r="K20" s="2"/>
      <c r="L20" s="2"/>
      <c r="M20" s="2"/>
      <c r="N20" s="2"/>
      <c r="O20" s="2"/>
    </row>
    <row r="21" spans="1:15" ht="21" customHeight="1" thickBot="1">
      <c r="A21" s="627" t="s">
        <v>24</v>
      </c>
      <c r="B21" s="20">
        <f>SUM(B6:B20)</f>
        <v>100</v>
      </c>
      <c r="C21" s="20">
        <f>SUM(C6:C20)</f>
        <v>83041750.319370002</v>
      </c>
      <c r="D21" s="20">
        <f>SUM(D6:D20)</f>
        <v>75156710.819370002</v>
      </c>
      <c r="E21" s="20">
        <f>SUM(E6:E20)</f>
        <v>7885039.4999999981</v>
      </c>
      <c r="G21" s="69"/>
      <c r="K21" s="2"/>
      <c r="L21" s="2"/>
      <c r="M21" s="2"/>
      <c r="N21" s="2"/>
      <c r="O21" s="2"/>
    </row>
    <row r="22" spans="1:15" ht="13.5" thickTop="1">
      <c r="A22" s="799" t="s">
        <v>470</v>
      </c>
    </row>
    <row r="24" spans="1:15">
      <c r="A24" s="1"/>
      <c r="B24" s="160"/>
      <c r="C24" s="219"/>
      <c r="D24" s="219"/>
      <c r="E24" s="219"/>
      <c r="F24" s="1"/>
    </row>
    <row r="25" spans="1:15">
      <c r="A25" s="1"/>
      <c r="B25" s="1"/>
      <c r="C25" s="1"/>
      <c r="D25" s="1"/>
      <c r="E25" s="1"/>
      <c r="F25" s="1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1"/>
  <sheetViews>
    <sheetView showGridLines="0" zoomScaleNormal="100" zoomScaleSheetLayoutView="80" workbookViewId="0"/>
  </sheetViews>
  <sheetFormatPr baseColWidth="10" defaultRowHeight="12.75"/>
  <cols>
    <col min="1" max="1" width="20.7109375" customWidth="1"/>
    <col min="2" max="2" width="17.7109375" customWidth="1"/>
    <col min="3" max="3" width="19.140625" customWidth="1"/>
    <col min="4" max="4" width="16.140625" customWidth="1"/>
    <col min="5" max="5" width="13.140625" customWidth="1"/>
    <col min="6" max="6" width="17.42578125" customWidth="1"/>
    <col min="7" max="8" width="13.140625" customWidth="1"/>
    <col min="9" max="9" width="14.85546875" customWidth="1"/>
    <col min="10" max="10" width="14" customWidth="1"/>
    <col min="11" max="11" width="17.85546875" customWidth="1"/>
    <col min="257" max="257" width="20.7109375" customWidth="1"/>
    <col min="258" max="259" width="13.140625" customWidth="1"/>
    <col min="260" max="260" width="16.140625" customWidth="1"/>
    <col min="261" max="264" width="13.140625" customWidth="1"/>
    <col min="265" max="265" width="14.85546875" customWidth="1"/>
    <col min="266" max="266" width="14" customWidth="1"/>
    <col min="267" max="267" width="17.85546875" customWidth="1"/>
    <col min="513" max="513" width="20.7109375" customWidth="1"/>
    <col min="514" max="515" width="13.140625" customWidth="1"/>
    <col min="516" max="516" width="16.140625" customWidth="1"/>
    <col min="517" max="520" width="13.140625" customWidth="1"/>
    <col min="521" max="521" width="14.85546875" customWidth="1"/>
    <col min="522" max="522" width="14" customWidth="1"/>
    <col min="523" max="523" width="17.85546875" customWidth="1"/>
    <col min="769" max="769" width="20.7109375" customWidth="1"/>
    <col min="770" max="771" width="13.140625" customWidth="1"/>
    <col min="772" max="772" width="16.140625" customWidth="1"/>
    <col min="773" max="776" width="13.140625" customWidth="1"/>
    <col min="777" max="777" width="14.85546875" customWidth="1"/>
    <col min="778" max="778" width="14" customWidth="1"/>
    <col min="779" max="779" width="17.85546875" customWidth="1"/>
    <col min="1025" max="1025" width="20.7109375" customWidth="1"/>
    <col min="1026" max="1027" width="13.140625" customWidth="1"/>
    <col min="1028" max="1028" width="16.140625" customWidth="1"/>
    <col min="1029" max="1032" width="13.140625" customWidth="1"/>
    <col min="1033" max="1033" width="14.85546875" customWidth="1"/>
    <col min="1034" max="1034" width="14" customWidth="1"/>
    <col min="1035" max="1035" width="17.85546875" customWidth="1"/>
    <col min="1281" max="1281" width="20.7109375" customWidth="1"/>
    <col min="1282" max="1283" width="13.140625" customWidth="1"/>
    <col min="1284" max="1284" width="16.140625" customWidth="1"/>
    <col min="1285" max="1288" width="13.140625" customWidth="1"/>
    <col min="1289" max="1289" width="14.85546875" customWidth="1"/>
    <col min="1290" max="1290" width="14" customWidth="1"/>
    <col min="1291" max="1291" width="17.85546875" customWidth="1"/>
    <col min="1537" max="1537" width="20.7109375" customWidth="1"/>
    <col min="1538" max="1539" width="13.140625" customWidth="1"/>
    <col min="1540" max="1540" width="16.140625" customWidth="1"/>
    <col min="1541" max="1544" width="13.140625" customWidth="1"/>
    <col min="1545" max="1545" width="14.85546875" customWidth="1"/>
    <col min="1546" max="1546" width="14" customWidth="1"/>
    <col min="1547" max="1547" width="17.85546875" customWidth="1"/>
    <col min="1793" max="1793" width="20.7109375" customWidth="1"/>
    <col min="1794" max="1795" width="13.140625" customWidth="1"/>
    <col min="1796" max="1796" width="16.140625" customWidth="1"/>
    <col min="1797" max="1800" width="13.140625" customWidth="1"/>
    <col min="1801" max="1801" width="14.85546875" customWidth="1"/>
    <col min="1802" max="1802" width="14" customWidth="1"/>
    <col min="1803" max="1803" width="17.85546875" customWidth="1"/>
    <col min="2049" max="2049" width="20.7109375" customWidth="1"/>
    <col min="2050" max="2051" width="13.140625" customWidth="1"/>
    <col min="2052" max="2052" width="16.140625" customWidth="1"/>
    <col min="2053" max="2056" width="13.140625" customWidth="1"/>
    <col min="2057" max="2057" width="14.85546875" customWidth="1"/>
    <col min="2058" max="2058" width="14" customWidth="1"/>
    <col min="2059" max="2059" width="17.85546875" customWidth="1"/>
    <col min="2305" max="2305" width="20.7109375" customWidth="1"/>
    <col min="2306" max="2307" width="13.140625" customWidth="1"/>
    <col min="2308" max="2308" width="16.140625" customWidth="1"/>
    <col min="2309" max="2312" width="13.140625" customWidth="1"/>
    <col min="2313" max="2313" width="14.85546875" customWidth="1"/>
    <col min="2314" max="2314" width="14" customWidth="1"/>
    <col min="2315" max="2315" width="17.85546875" customWidth="1"/>
    <col min="2561" max="2561" width="20.7109375" customWidth="1"/>
    <col min="2562" max="2563" width="13.140625" customWidth="1"/>
    <col min="2564" max="2564" width="16.140625" customWidth="1"/>
    <col min="2565" max="2568" width="13.140625" customWidth="1"/>
    <col min="2569" max="2569" width="14.85546875" customWidth="1"/>
    <col min="2570" max="2570" width="14" customWidth="1"/>
    <col min="2571" max="2571" width="17.85546875" customWidth="1"/>
    <col min="2817" max="2817" width="20.7109375" customWidth="1"/>
    <col min="2818" max="2819" width="13.140625" customWidth="1"/>
    <col min="2820" max="2820" width="16.140625" customWidth="1"/>
    <col min="2821" max="2824" width="13.140625" customWidth="1"/>
    <col min="2825" max="2825" width="14.85546875" customWidth="1"/>
    <col min="2826" max="2826" width="14" customWidth="1"/>
    <col min="2827" max="2827" width="17.85546875" customWidth="1"/>
    <col min="3073" max="3073" width="20.7109375" customWidth="1"/>
    <col min="3074" max="3075" width="13.140625" customWidth="1"/>
    <col min="3076" max="3076" width="16.140625" customWidth="1"/>
    <col min="3077" max="3080" width="13.140625" customWidth="1"/>
    <col min="3081" max="3081" width="14.85546875" customWidth="1"/>
    <col min="3082" max="3082" width="14" customWidth="1"/>
    <col min="3083" max="3083" width="17.85546875" customWidth="1"/>
    <col min="3329" max="3329" width="20.7109375" customWidth="1"/>
    <col min="3330" max="3331" width="13.140625" customWidth="1"/>
    <col min="3332" max="3332" width="16.140625" customWidth="1"/>
    <col min="3333" max="3336" width="13.140625" customWidth="1"/>
    <col min="3337" max="3337" width="14.85546875" customWidth="1"/>
    <col min="3338" max="3338" width="14" customWidth="1"/>
    <col min="3339" max="3339" width="17.85546875" customWidth="1"/>
    <col min="3585" max="3585" width="20.7109375" customWidth="1"/>
    <col min="3586" max="3587" width="13.140625" customWidth="1"/>
    <col min="3588" max="3588" width="16.140625" customWidth="1"/>
    <col min="3589" max="3592" width="13.140625" customWidth="1"/>
    <col min="3593" max="3593" width="14.85546875" customWidth="1"/>
    <col min="3594" max="3594" width="14" customWidth="1"/>
    <col min="3595" max="3595" width="17.85546875" customWidth="1"/>
    <col min="3841" max="3841" width="20.7109375" customWidth="1"/>
    <col min="3842" max="3843" width="13.140625" customWidth="1"/>
    <col min="3844" max="3844" width="16.140625" customWidth="1"/>
    <col min="3845" max="3848" width="13.140625" customWidth="1"/>
    <col min="3849" max="3849" width="14.85546875" customWidth="1"/>
    <col min="3850" max="3850" width="14" customWidth="1"/>
    <col min="3851" max="3851" width="17.85546875" customWidth="1"/>
    <col min="4097" max="4097" width="20.7109375" customWidth="1"/>
    <col min="4098" max="4099" width="13.140625" customWidth="1"/>
    <col min="4100" max="4100" width="16.140625" customWidth="1"/>
    <col min="4101" max="4104" width="13.140625" customWidth="1"/>
    <col min="4105" max="4105" width="14.85546875" customWidth="1"/>
    <col min="4106" max="4106" width="14" customWidth="1"/>
    <col min="4107" max="4107" width="17.85546875" customWidth="1"/>
    <col min="4353" max="4353" width="20.7109375" customWidth="1"/>
    <col min="4354" max="4355" width="13.140625" customWidth="1"/>
    <col min="4356" max="4356" width="16.140625" customWidth="1"/>
    <col min="4357" max="4360" width="13.140625" customWidth="1"/>
    <col min="4361" max="4361" width="14.85546875" customWidth="1"/>
    <col min="4362" max="4362" width="14" customWidth="1"/>
    <col min="4363" max="4363" width="17.85546875" customWidth="1"/>
    <col min="4609" max="4609" width="20.7109375" customWidth="1"/>
    <col min="4610" max="4611" width="13.140625" customWidth="1"/>
    <col min="4612" max="4612" width="16.140625" customWidth="1"/>
    <col min="4613" max="4616" width="13.140625" customWidth="1"/>
    <col min="4617" max="4617" width="14.85546875" customWidth="1"/>
    <col min="4618" max="4618" width="14" customWidth="1"/>
    <col min="4619" max="4619" width="17.85546875" customWidth="1"/>
    <col min="4865" max="4865" width="20.7109375" customWidth="1"/>
    <col min="4866" max="4867" width="13.140625" customWidth="1"/>
    <col min="4868" max="4868" width="16.140625" customWidth="1"/>
    <col min="4869" max="4872" width="13.140625" customWidth="1"/>
    <col min="4873" max="4873" width="14.85546875" customWidth="1"/>
    <col min="4874" max="4874" width="14" customWidth="1"/>
    <col min="4875" max="4875" width="17.85546875" customWidth="1"/>
    <col min="5121" max="5121" width="20.7109375" customWidth="1"/>
    <col min="5122" max="5123" width="13.140625" customWidth="1"/>
    <col min="5124" max="5124" width="16.140625" customWidth="1"/>
    <col min="5125" max="5128" width="13.140625" customWidth="1"/>
    <col min="5129" max="5129" width="14.85546875" customWidth="1"/>
    <col min="5130" max="5130" width="14" customWidth="1"/>
    <col min="5131" max="5131" width="17.85546875" customWidth="1"/>
    <col min="5377" max="5377" width="20.7109375" customWidth="1"/>
    <col min="5378" max="5379" width="13.140625" customWidth="1"/>
    <col min="5380" max="5380" width="16.140625" customWidth="1"/>
    <col min="5381" max="5384" width="13.140625" customWidth="1"/>
    <col min="5385" max="5385" width="14.85546875" customWidth="1"/>
    <col min="5386" max="5386" width="14" customWidth="1"/>
    <col min="5387" max="5387" width="17.85546875" customWidth="1"/>
    <col min="5633" max="5633" width="20.7109375" customWidth="1"/>
    <col min="5634" max="5635" width="13.140625" customWidth="1"/>
    <col min="5636" max="5636" width="16.140625" customWidth="1"/>
    <col min="5637" max="5640" width="13.140625" customWidth="1"/>
    <col min="5641" max="5641" width="14.85546875" customWidth="1"/>
    <col min="5642" max="5642" width="14" customWidth="1"/>
    <col min="5643" max="5643" width="17.85546875" customWidth="1"/>
    <col min="5889" max="5889" width="20.7109375" customWidth="1"/>
    <col min="5890" max="5891" width="13.140625" customWidth="1"/>
    <col min="5892" max="5892" width="16.140625" customWidth="1"/>
    <col min="5893" max="5896" width="13.140625" customWidth="1"/>
    <col min="5897" max="5897" width="14.85546875" customWidth="1"/>
    <col min="5898" max="5898" width="14" customWidth="1"/>
    <col min="5899" max="5899" width="17.85546875" customWidth="1"/>
    <col min="6145" max="6145" width="20.7109375" customWidth="1"/>
    <col min="6146" max="6147" width="13.140625" customWidth="1"/>
    <col min="6148" max="6148" width="16.140625" customWidth="1"/>
    <col min="6149" max="6152" width="13.140625" customWidth="1"/>
    <col min="6153" max="6153" width="14.85546875" customWidth="1"/>
    <col min="6154" max="6154" width="14" customWidth="1"/>
    <col min="6155" max="6155" width="17.85546875" customWidth="1"/>
    <col min="6401" max="6401" width="20.7109375" customWidth="1"/>
    <col min="6402" max="6403" width="13.140625" customWidth="1"/>
    <col min="6404" max="6404" width="16.140625" customWidth="1"/>
    <col min="6405" max="6408" width="13.140625" customWidth="1"/>
    <col min="6409" max="6409" width="14.85546875" customWidth="1"/>
    <col min="6410" max="6410" width="14" customWidth="1"/>
    <col min="6411" max="6411" width="17.85546875" customWidth="1"/>
    <col min="6657" max="6657" width="20.7109375" customWidth="1"/>
    <col min="6658" max="6659" width="13.140625" customWidth="1"/>
    <col min="6660" max="6660" width="16.140625" customWidth="1"/>
    <col min="6661" max="6664" width="13.140625" customWidth="1"/>
    <col min="6665" max="6665" width="14.85546875" customWidth="1"/>
    <col min="6666" max="6666" width="14" customWidth="1"/>
    <col min="6667" max="6667" width="17.85546875" customWidth="1"/>
    <col min="6913" max="6913" width="20.7109375" customWidth="1"/>
    <col min="6914" max="6915" width="13.140625" customWidth="1"/>
    <col min="6916" max="6916" width="16.140625" customWidth="1"/>
    <col min="6917" max="6920" width="13.140625" customWidth="1"/>
    <col min="6921" max="6921" width="14.85546875" customWidth="1"/>
    <col min="6922" max="6922" width="14" customWidth="1"/>
    <col min="6923" max="6923" width="17.85546875" customWidth="1"/>
    <col min="7169" max="7169" width="20.7109375" customWidth="1"/>
    <col min="7170" max="7171" width="13.140625" customWidth="1"/>
    <col min="7172" max="7172" width="16.140625" customWidth="1"/>
    <col min="7173" max="7176" width="13.140625" customWidth="1"/>
    <col min="7177" max="7177" width="14.85546875" customWidth="1"/>
    <col min="7178" max="7178" width="14" customWidth="1"/>
    <col min="7179" max="7179" width="17.85546875" customWidth="1"/>
    <col min="7425" max="7425" width="20.7109375" customWidth="1"/>
    <col min="7426" max="7427" width="13.140625" customWidth="1"/>
    <col min="7428" max="7428" width="16.140625" customWidth="1"/>
    <col min="7429" max="7432" width="13.140625" customWidth="1"/>
    <col min="7433" max="7433" width="14.85546875" customWidth="1"/>
    <col min="7434" max="7434" width="14" customWidth="1"/>
    <col min="7435" max="7435" width="17.85546875" customWidth="1"/>
    <col min="7681" max="7681" width="20.7109375" customWidth="1"/>
    <col min="7682" max="7683" width="13.140625" customWidth="1"/>
    <col min="7684" max="7684" width="16.140625" customWidth="1"/>
    <col min="7685" max="7688" width="13.140625" customWidth="1"/>
    <col min="7689" max="7689" width="14.85546875" customWidth="1"/>
    <col min="7690" max="7690" width="14" customWidth="1"/>
    <col min="7691" max="7691" width="17.85546875" customWidth="1"/>
    <col min="7937" max="7937" width="20.7109375" customWidth="1"/>
    <col min="7938" max="7939" width="13.140625" customWidth="1"/>
    <col min="7940" max="7940" width="16.140625" customWidth="1"/>
    <col min="7941" max="7944" width="13.140625" customWidth="1"/>
    <col min="7945" max="7945" width="14.85546875" customWidth="1"/>
    <col min="7946" max="7946" width="14" customWidth="1"/>
    <col min="7947" max="7947" width="17.85546875" customWidth="1"/>
    <col min="8193" max="8193" width="20.7109375" customWidth="1"/>
    <col min="8194" max="8195" width="13.140625" customWidth="1"/>
    <col min="8196" max="8196" width="16.140625" customWidth="1"/>
    <col min="8197" max="8200" width="13.140625" customWidth="1"/>
    <col min="8201" max="8201" width="14.85546875" customWidth="1"/>
    <col min="8202" max="8202" width="14" customWidth="1"/>
    <col min="8203" max="8203" width="17.85546875" customWidth="1"/>
    <col min="8449" max="8449" width="20.7109375" customWidth="1"/>
    <col min="8450" max="8451" width="13.140625" customWidth="1"/>
    <col min="8452" max="8452" width="16.140625" customWidth="1"/>
    <col min="8453" max="8456" width="13.140625" customWidth="1"/>
    <col min="8457" max="8457" width="14.85546875" customWidth="1"/>
    <col min="8458" max="8458" width="14" customWidth="1"/>
    <col min="8459" max="8459" width="17.85546875" customWidth="1"/>
    <col min="8705" max="8705" width="20.7109375" customWidth="1"/>
    <col min="8706" max="8707" width="13.140625" customWidth="1"/>
    <col min="8708" max="8708" width="16.140625" customWidth="1"/>
    <col min="8709" max="8712" width="13.140625" customWidth="1"/>
    <col min="8713" max="8713" width="14.85546875" customWidth="1"/>
    <col min="8714" max="8714" width="14" customWidth="1"/>
    <col min="8715" max="8715" width="17.85546875" customWidth="1"/>
    <col min="8961" max="8961" width="20.7109375" customWidth="1"/>
    <col min="8962" max="8963" width="13.140625" customWidth="1"/>
    <col min="8964" max="8964" width="16.140625" customWidth="1"/>
    <col min="8965" max="8968" width="13.140625" customWidth="1"/>
    <col min="8969" max="8969" width="14.85546875" customWidth="1"/>
    <col min="8970" max="8970" width="14" customWidth="1"/>
    <col min="8971" max="8971" width="17.85546875" customWidth="1"/>
    <col min="9217" max="9217" width="20.7109375" customWidth="1"/>
    <col min="9218" max="9219" width="13.140625" customWidth="1"/>
    <col min="9220" max="9220" width="16.140625" customWidth="1"/>
    <col min="9221" max="9224" width="13.140625" customWidth="1"/>
    <col min="9225" max="9225" width="14.85546875" customWidth="1"/>
    <col min="9226" max="9226" width="14" customWidth="1"/>
    <col min="9227" max="9227" width="17.85546875" customWidth="1"/>
    <col min="9473" max="9473" width="20.7109375" customWidth="1"/>
    <col min="9474" max="9475" width="13.140625" customWidth="1"/>
    <col min="9476" max="9476" width="16.140625" customWidth="1"/>
    <col min="9477" max="9480" width="13.140625" customWidth="1"/>
    <col min="9481" max="9481" width="14.85546875" customWidth="1"/>
    <col min="9482" max="9482" width="14" customWidth="1"/>
    <col min="9483" max="9483" width="17.85546875" customWidth="1"/>
    <col min="9729" max="9729" width="20.7109375" customWidth="1"/>
    <col min="9730" max="9731" width="13.140625" customWidth="1"/>
    <col min="9732" max="9732" width="16.140625" customWidth="1"/>
    <col min="9733" max="9736" width="13.140625" customWidth="1"/>
    <col min="9737" max="9737" width="14.85546875" customWidth="1"/>
    <col min="9738" max="9738" width="14" customWidth="1"/>
    <col min="9739" max="9739" width="17.85546875" customWidth="1"/>
    <col min="9985" max="9985" width="20.7109375" customWidth="1"/>
    <col min="9986" max="9987" width="13.140625" customWidth="1"/>
    <col min="9988" max="9988" width="16.140625" customWidth="1"/>
    <col min="9989" max="9992" width="13.140625" customWidth="1"/>
    <col min="9993" max="9993" width="14.85546875" customWidth="1"/>
    <col min="9994" max="9994" width="14" customWidth="1"/>
    <col min="9995" max="9995" width="17.85546875" customWidth="1"/>
    <col min="10241" max="10241" width="20.7109375" customWidth="1"/>
    <col min="10242" max="10243" width="13.140625" customWidth="1"/>
    <col min="10244" max="10244" width="16.140625" customWidth="1"/>
    <col min="10245" max="10248" width="13.140625" customWidth="1"/>
    <col min="10249" max="10249" width="14.85546875" customWidth="1"/>
    <col min="10250" max="10250" width="14" customWidth="1"/>
    <col min="10251" max="10251" width="17.85546875" customWidth="1"/>
    <col min="10497" max="10497" width="20.7109375" customWidth="1"/>
    <col min="10498" max="10499" width="13.140625" customWidth="1"/>
    <col min="10500" max="10500" width="16.140625" customWidth="1"/>
    <col min="10501" max="10504" width="13.140625" customWidth="1"/>
    <col min="10505" max="10505" width="14.85546875" customWidth="1"/>
    <col min="10506" max="10506" width="14" customWidth="1"/>
    <col min="10507" max="10507" width="17.85546875" customWidth="1"/>
    <col min="10753" max="10753" width="20.7109375" customWidth="1"/>
    <col min="10754" max="10755" width="13.140625" customWidth="1"/>
    <col min="10756" max="10756" width="16.140625" customWidth="1"/>
    <col min="10757" max="10760" width="13.140625" customWidth="1"/>
    <col min="10761" max="10761" width="14.85546875" customWidth="1"/>
    <col min="10762" max="10762" width="14" customWidth="1"/>
    <col min="10763" max="10763" width="17.85546875" customWidth="1"/>
    <col min="11009" max="11009" width="20.7109375" customWidth="1"/>
    <col min="11010" max="11011" width="13.140625" customWidth="1"/>
    <col min="11012" max="11012" width="16.140625" customWidth="1"/>
    <col min="11013" max="11016" width="13.140625" customWidth="1"/>
    <col min="11017" max="11017" width="14.85546875" customWidth="1"/>
    <col min="11018" max="11018" width="14" customWidth="1"/>
    <col min="11019" max="11019" width="17.85546875" customWidth="1"/>
    <col min="11265" max="11265" width="20.7109375" customWidth="1"/>
    <col min="11266" max="11267" width="13.140625" customWidth="1"/>
    <col min="11268" max="11268" width="16.140625" customWidth="1"/>
    <col min="11269" max="11272" width="13.140625" customWidth="1"/>
    <col min="11273" max="11273" width="14.85546875" customWidth="1"/>
    <col min="11274" max="11274" width="14" customWidth="1"/>
    <col min="11275" max="11275" width="17.85546875" customWidth="1"/>
    <col min="11521" max="11521" width="20.7109375" customWidth="1"/>
    <col min="11522" max="11523" width="13.140625" customWidth="1"/>
    <col min="11524" max="11524" width="16.140625" customWidth="1"/>
    <col min="11525" max="11528" width="13.140625" customWidth="1"/>
    <col min="11529" max="11529" width="14.85546875" customWidth="1"/>
    <col min="11530" max="11530" width="14" customWidth="1"/>
    <col min="11531" max="11531" width="17.85546875" customWidth="1"/>
    <col min="11777" max="11777" width="20.7109375" customWidth="1"/>
    <col min="11778" max="11779" width="13.140625" customWidth="1"/>
    <col min="11780" max="11780" width="16.140625" customWidth="1"/>
    <col min="11781" max="11784" width="13.140625" customWidth="1"/>
    <col min="11785" max="11785" width="14.85546875" customWidth="1"/>
    <col min="11786" max="11786" width="14" customWidth="1"/>
    <col min="11787" max="11787" width="17.85546875" customWidth="1"/>
    <col min="12033" max="12033" width="20.7109375" customWidth="1"/>
    <col min="12034" max="12035" width="13.140625" customWidth="1"/>
    <col min="12036" max="12036" width="16.140625" customWidth="1"/>
    <col min="12037" max="12040" width="13.140625" customWidth="1"/>
    <col min="12041" max="12041" width="14.85546875" customWidth="1"/>
    <col min="12042" max="12042" width="14" customWidth="1"/>
    <col min="12043" max="12043" width="17.85546875" customWidth="1"/>
    <col min="12289" max="12289" width="20.7109375" customWidth="1"/>
    <col min="12290" max="12291" width="13.140625" customWidth="1"/>
    <col min="12292" max="12292" width="16.140625" customWidth="1"/>
    <col min="12293" max="12296" width="13.140625" customWidth="1"/>
    <col min="12297" max="12297" width="14.85546875" customWidth="1"/>
    <col min="12298" max="12298" width="14" customWidth="1"/>
    <col min="12299" max="12299" width="17.85546875" customWidth="1"/>
    <col min="12545" max="12545" width="20.7109375" customWidth="1"/>
    <col min="12546" max="12547" width="13.140625" customWidth="1"/>
    <col min="12548" max="12548" width="16.140625" customWidth="1"/>
    <col min="12549" max="12552" width="13.140625" customWidth="1"/>
    <col min="12553" max="12553" width="14.85546875" customWidth="1"/>
    <col min="12554" max="12554" width="14" customWidth="1"/>
    <col min="12555" max="12555" width="17.85546875" customWidth="1"/>
    <col min="12801" max="12801" width="20.7109375" customWidth="1"/>
    <col min="12802" max="12803" width="13.140625" customWidth="1"/>
    <col min="12804" max="12804" width="16.140625" customWidth="1"/>
    <col min="12805" max="12808" width="13.140625" customWidth="1"/>
    <col min="12809" max="12809" width="14.85546875" customWidth="1"/>
    <col min="12810" max="12810" width="14" customWidth="1"/>
    <col min="12811" max="12811" width="17.85546875" customWidth="1"/>
    <col min="13057" max="13057" width="20.7109375" customWidth="1"/>
    <col min="13058" max="13059" width="13.140625" customWidth="1"/>
    <col min="13060" max="13060" width="16.140625" customWidth="1"/>
    <col min="13061" max="13064" width="13.140625" customWidth="1"/>
    <col min="13065" max="13065" width="14.85546875" customWidth="1"/>
    <col min="13066" max="13066" width="14" customWidth="1"/>
    <col min="13067" max="13067" width="17.85546875" customWidth="1"/>
    <col min="13313" max="13313" width="20.7109375" customWidth="1"/>
    <col min="13314" max="13315" width="13.140625" customWidth="1"/>
    <col min="13316" max="13316" width="16.140625" customWidth="1"/>
    <col min="13317" max="13320" width="13.140625" customWidth="1"/>
    <col min="13321" max="13321" width="14.85546875" customWidth="1"/>
    <col min="13322" max="13322" width="14" customWidth="1"/>
    <col min="13323" max="13323" width="17.85546875" customWidth="1"/>
    <col min="13569" max="13569" width="20.7109375" customWidth="1"/>
    <col min="13570" max="13571" width="13.140625" customWidth="1"/>
    <col min="13572" max="13572" width="16.140625" customWidth="1"/>
    <col min="13573" max="13576" width="13.140625" customWidth="1"/>
    <col min="13577" max="13577" width="14.85546875" customWidth="1"/>
    <col min="13578" max="13578" width="14" customWidth="1"/>
    <col min="13579" max="13579" width="17.85546875" customWidth="1"/>
    <col min="13825" max="13825" width="20.7109375" customWidth="1"/>
    <col min="13826" max="13827" width="13.140625" customWidth="1"/>
    <col min="13828" max="13828" width="16.140625" customWidth="1"/>
    <col min="13829" max="13832" width="13.140625" customWidth="1"/>
    <col min="13833" max="13833" width="14.85546875" customWidth="1"/>
    <col min="13834" max="13834" width="14" customWidth="1"/>
    <col min="13835" max="13835" width="17.85546875" customWidth="1"/>
    <col min="14081" max="14081" width="20.7109375" customWidth="1"/>
    <col min="14082" max="14083" width="13.140625" customWidth="1"/>
    <col min="14084" max="14084" width="16.140625" customWidth="1"/>
    <col min="14085" max="14088" width="13.140625" customWidth="1"/>
    <col min="14089" max="14089" width="14.85546875" customWidth="1"/>
    <col min="14090" max="14090" width="14" customWidth="1"/>
    <col min="14091" max="14091" width="17.85546875" customWidth="1"/>
    <col min="14337" max="14337" width="20.7109375" customWidth="1"/>
    <col min="14338" max="14339" width="13.140625" customWidth="1"/>
    <col min="14340" max="14340" width="16.140625" customWidth="1"/>
    <col min="14341" max="14344" width="13.140625" customWidth="1"/>
    <col min="14345" max="14345" width="14.85546875" customWidth="1"/>
    <col min="14346" max="14346" width="14" customWidth="1"/>
    <col min="14347" max="14347" width="17.85546875" customWidth="1"/>
    <col min="14593" max="14593" width="20.7109375" customWidth="1"/>
    <col min="14594" max="14595" width="13.140625" customWidth="1"/>
    <col min="14596" max="14596" width="16.140625" customWidth="1"/>
    <col min="14597" max="14600" width="13.140625" customWidth="1"/>
    <col min="14601" max="14601" width="14.85546875" customWidth="1"/>
    <col min="14602" max="14602" width="14" customWidth="1"/>
    <col min="14603" max="14603" width="17.85546875" customWidth="1"/>
    <col min="14849" max="14849" width="20.7109375" customWidth="1"/>
    <col min="14850" max="14851" width="13.140625" customWidth="1"/>
    <col min="14852" max="14852" width="16.140625" customWidth="1"/>
    <col min="14853" max="14856" width="13.140625" customWidth="1"/>
    <col min="14857" max="14857" width="14.85546875" customWidth="1"/>
    <col min="14858" max="14858" width="14" customWidth="1"/>
    <col min="14859" max="14859" width="17.85546875" customWidth="1"/>
    <col min="15105" max="15105" width="20.7109375" customWidth="1"/>
    <col min="15106" max="15107" width="13.140625" customWidth="1"/>
    <col min="15108" max="15108" width="16.140625" customWidth="1"/>
    <col min="15109" max="15112" width="13.140625" customWidth="1"/>
    <col min="15113" max="15113" width="14.85546875" customWidth="1"/>
    <col min="15114" max="15114" width="14" customWidth="1"/>
    <col min="15115" max="15115" width="17.85546875" customWidth="1"/>
    <col min="15361" max="15361" width="20.7109375" customWidth="1"/>
    <col min="15362" max="15363" width="13.140625" customWidth="1"/>
    <col min="15364" max="15364" width="16.140625" customWidth="1"/>
    <col min="15365" max="15368" width="13.140625" customWidth="1"/>
    <col min="15369" max="15369" width="14.85546875" customWidth="1"/>
    <col min="15370" max="15370" width="14" customWidth="1"/>
    <col min="15371" max="15371" width="17.85546875" customWidth="1"/>
    <col min="15617" max="15617" width="20.7109375" customWidth="1"/>
    <col min="15618" max="15619" width="13.140625" customWidth="1"/>
    <col min="15620" max="15620" width="16.140625" customWidth="1"/>
    <col min="15621" max="15624" width="13.140625" customWidth="1"/>
    <col min="15625" max="15625" width="14.85546875" customWidth="1"/>
    <col min="15626" max="15626" width="14" customWidth="1"/>
    <col min="15627" max="15627" width="17.85546875" customWidth="1"/>
    <col min="15873" max="15873" width="20.7109375" customWidth="1"/>
    <col min="15874" max="15875" width="13.140625" customWidth="1"/>
    <col min="15876" max="15876" width="16.140625" customWidth="1"/>
    <col min="15877" max="15880" width="13.140625" customWidth="1"/>
    <col min="15881" max="15881" width="14.85546875" customWidth="1"/>
    <col min="15882" max="15882" width="14" customWidth="1"/>
    <col min="15883" max="15883" width="17.85546875" customWidth="1"/>
    <col min="16129" max="16129" width="20.7109375" customWidth="1"/>
    <col min="16130" max="16131" width="13.140625" customWidth="1"/>
    <col min="16132" max="16132" width="16.140625" customWidth="1"/>
    <col min="16133" max="16136" width="13.140625" customWidth="1"/>
    <col min="16137" max="16137" width="14.85546875" customWidth="1"/>
    <col min="16138" max="16138" width="14" customWidth="1"/>
    <col min="16139" max="16139" width="17.85546875" customWidth="1"/>
  </cols>
  <sheetData>
    <row r="1" spans="1:19" s="6" customFormat="1">
      <c r="A1" s="391" t="s">
        <v>102</v>
      </c>
      <c r="B1" s="392"/>
      <c r="C1" s="392"/>
      <c r="D1" s="392"/>
      <c r="E1" s="392"/>
      <c r="F1" s="393"/>
      <c r="G1" s="51"/>
      <c r="H1" s="51"/>
    </row>
    <row r="2" spans="1:19" s="6" customFormat="1" ht="22.5">
      <c r="A2" s="394" t="s">
        <v>200</v>
      </c>
      <c r="B2" s="395"/>
      <c r="C2" s="395"/>
      <c r="D2" s="395"/>
      <c r="E2" s="395"/>
      <c r="F2" s="396"/>
      <c r="G2" s="51"/>
      <c r="H2" s="51"/>
    </row>
    <row r="3" spans="1:19" s="6" customFormat="1" ht="13.5" thickBot="1">
      <c r="A3" s="631" t="s">
        <v>4</v>
      </c>
      <c r="B3" s="631"/>
      <c r="C3" s="631"/>
      <c r="D3" s="631"/>
      <c r="E3" s="631"/>
      <c r="F3" s="632"/>
      <c r="G3" s="107"/>
      <c r="H3" s="106"/>
    </row>
    <row r="4" spans="1:19" s="23" customFormat="1" ht="79.5" thickTop="1">
      <c r="A4" s="630" t="s">
        <v>103</v>
      </c>
      <c r="B4" s="1103" t="s">
        <v>443</v>
      </c>
      <c r="C4" s="1104" t="s">
        <v>319</v>
      </c>
      <c r="D4" s="1103" t="s">
        <v>480</v>
      </c>
      <c r="E4" s="1104" t="s">
        <v>481</v>
      </c>
      <c r="F4" s="1104" t="s">
        <v>482</v>
      </c>
      <c r="G4" s="402"/>
      <c r="H4" s="402"/>
    </row>
    <row r="5" spans="1:19" s="16" customFormat="1">
      <c r="A5" s="570" t="s">
        <v>7</v>
      </c>
      <c r="B5" s="222">
        <v>711292.6167445787</v>
      </c>
      <c r="C5" s="222">
        <v>0</v>
      </c>
      <c r="D5" s="222">
        <v>-17651.253088218196</v>
      </c>
      <c r="E5" s="222">
        <f>SUM(B5:D5)</f>
        <v>693641.36365636054</v>
      </c>
      <c r="F5" s="222">
        <v>679005.53088321129</v>
      </c>
      <c r="G5" s="223"/>
      <c r="H5" s="223"/>
      <c r="I5" s="224"/>
      <c r="J5" s="224"/>
      <c r="K5" s="224"/>
      <c r="L5" s="22"/>
      <c r="M5" s="17"/>
      <c r="N5" s="17"/>
      <c r="O5" s="17"/>
      <c r="P5" s="17"/>
      <c r="Q5" s="17"/>
      <c r="R5" s="17"/>
      <c r="S5" s="17"/>
    </row>
    <row r="6" spans="1:19" s="16" customFormat="1">
      <c r="A6" s="570" t="s">
        <v>8</v>
      </c>
      <c r="B6" s="222">
        <v>540682.09193217626</v>
      </c>
      <c r="C6" s="222">
        <v>0</v>
      </c>
      <c r="D6" s="222">
        <v>-6649.7021786287378</v>
      </c>
      <c r="E6" s="222">
        <f t="shared" ref="E6:E19" si="0">SUM(B6:D6)</f>
        <v>534032.3897535475</v>
      </c>
      <c r="F6" s="222">
        <v>522764.30632974766</v>
      </c>
      <c r="G6" s="223"/>
      <c r="H6" s="223"/>
      <c r="I6" s="224"/>
      <c r="J6" s="224"/>
      <c r="K6" s="224"/>
      <c r="L6" s="22"/>
      <c r="M6" s="17"/>
      <c r="N6" s="17"/>
      <c r="O6" s="17"/>
      <c r="P6" s="17"/>
      <c r="Q6" s="17"/>
      <c r="R6" s="17"/>
    </row>
    <row r="7" spans="1:19" s="16" customFormat="1">
      <c r="A7" s="570" t="s">
        <v>9</v>
      </c>
      <c r="B7" s="222">
        <v>467399.1813009152</v>
      </c>
      <c r="C7" s="222">
        <v>0</v>
      </c>
      <c r="D7" s="222">
        <v>-18260.928780927068</v>
      </c>
      <c r="E7" s="222">
        <f t="shared" si="0"/>
        <v>449138.25251998811</v>
      </c>
      <c r="F7" s="222">
        <v>439661.43539181637</v>
      </c>
      <c r="G7" s="223"/>
      <c r="H7" s="223"/>
      <c r="I7" s="224"/>
      <c r="J7" s="224"/>
      <c r="K7" s="224"/>
      <c r="L7" s="22"/>
      <c r="M7" s="17"/>
      <c r="N7" s="17"/>
      <c r="O7" s="17"/>
      <c r="P7" s="17"/>
      <c r="Q7" s="17"/>
      <c r="R7" s="17"/>
    </row>
    <row r="8" spans="1:19" s="16" customFormat="1">
      <c r="A8" s="570" t="s">
        <v>10</v>
      </c>
      <c r="B8" s="222">
        <v>169312.92971268386</v>
      </c>
      <c r="C8" s="222">
        <v>0</v>
      </c>
      <c r="D8" s="222">
        <v>-2578.363436189923</v>
      </c>
      <c r="E8" s="222">
        <f t="shared" si="0"/>
        <v>166734.56627649395</v>
      </c>
      <c r="F8" s="222">
        <v>163216.46692805993</v>
      </c>
      <c r="G8" s="223"/>
      <c r="H8" s="223"/>
      <c r="I8" s="224"/>
      <c r="J8" s="224"/>
      <c r="K8" s="224"/>
      <c r="L8" s="22"/>
      <c r="M8" s="17"/>
      <c r="N8" s="17"/>
      <c r="O8" s="17"/>
      <c r="P8" s="17"/>
      <c r="Q8" s="17"/>
      <c r="R8" s="17"/>
    </row>
    <row r="9" spans="1:19" s="16" customFormat="1">
      <c r="A9" s="570" t="s">
        <v>11</v>
      </c>
      <c r="B9" s="222">
        <v>440310.38012977195</v>
      </c>
      <c r="C9" s="222">
        <v>0</v>
      </c>
      <c r="D9" s="222">
        <v>-1295.0900491234488</v>
      </c>
      <c r="E9" s="222">
        <f t="shared" si="0"/>
        <v>439015.2900806485</v>
      </c>
      <c r="F9" s="222">
        <v>429752.06745994679</v>
      </c>
      <c r="G9" s="223"/>
      <c r="H9" s="223"/>
      <c r="I9" s="224"/>
      <c r="J9" s="224"/>
      <c r="K9" s="224"/>
      <c r="L9" s="22"/>
      <c r="M9" s="17"/>
      <c r="N9" s="17"/>
      <c r="O9" s="17"/>
      <c r="P9" s="17"/>
      <c r="Q9" s="17"/>
      <c r="R9" s="17"/>
    </row>
    <row r="10" spans="1:19" s="16" customFormat="1">
      <c r="A10" s="570" t="s">
        <v>12</v>
      </c>
      <c r="B10" s="222">
        <v>190856.66580941153</v>
      </c>
      <c r="C10" s="222">
        <v>0</v>
      </c>
      <c r="D10" s="222">
        <v>-740.32583415519139</v>
      </c>
      <c r="E10" s="222">
        <f t="shared" si="0"/>
        <v>190116.33997525633</v>
      </c>
      <c r="F10" s="222">
        <v>186104.88520177841</v>
      </c>
      <c r="G10" s="223"/>
      <c r="H10" s="223"/>
      <c r="I10" s="224"/>
      <c r="J10" s="224"/>
      <c r="K10" s="224"/>
      <c r="L10" s="22"/>
      <c r="M10" s="17"/>
      <c r="N10" s="17"/>
      <c r="O10" s="17"/>
      <c r="P10" s="17"/>
      <c r="Q10" s="17"/>
      <c r="R10" s="17"/>
    </row>
    <row r="11" spans="1:19" s="16" customFormat="1">
      <c r="A11" s="570" t="s">
        <v>13</v>
      </c>
      <c r="B11" s="222">
        <v>-176529.18373492587</v>
      </c>
      <c r="C11" s="222">
        <v>0</v>
      </c>
      <c r="D11" s="222">
        <v>-3250.1166506800596</v>
      </c>
      <c r="E11" s="222">
        <f t="shared" si="0"/>
        <v>-179779.30038560592</v>
      </c>
      <c r="F11" s="222">
        <v>-175985.95714746963</v>
      </c>
      <c r="G11" s="223"/>
      <c r="H11" s="223"/>
      <c r="I11" s="224"/>
      <c r="J11" s="224"/>
      <c r="K11" s="224"/>
      <c r="L11" s="22"/>
      <c r="M11" s="17"/>
      <c r="N11" s="17"/>
      <c r="O11" s="17"/>
      <c r="P11" s="17"/>
      <c r="Q11" s="17"/>
      <c r="R11" s="17"/>
    </row>
    <row r="12" spans="1:19" s="16" customFormat="1">
      <c r="A12" s="570" t="s">
        <v>14</v>
      </c>
      <c r="B12" s="222">
        <v>-1281050.7019520598</v>
      </c>
      <c r="C12" s="222">
        <v>0</v>
      </c>
      <c r="D12" s="222">
        <v>-11137.053914201813</v>
      </c>
      <c r="E12" s="222">
        <f t="shared" si="0"/>
        <v>-1292187.7558662617</v>
      </c>
      <c r="F12" s="222">
        <v>-1264922.5942174834</v>
      </c>
      <c r="G12" s="223"/>
      <c r="H12" s="223"/>
      <c r="I12" s="224"/>
      <c r="J12" s="224"/>
      <c r="K12" s="224"/>
      <c r="L12" s="22"/>
      <c r="M12" s="17"/>
      <c r="N12" s="17"/>
      <c r="O12" s="17"/>
      <c r="P12" s="17"/>
      <c r="Q12" s="17"/>
      <c r="R12" s="17"/>
    </row>
    <row r="13" spans="1:19" s="16" customFormat="1">
      <c r="A13" s="570" t="s">
        <v>15</v>
      </c>
      <c r="B13" s="222">
        <v>251054.8580986482</v>
      </c>
      <c r="C13" s="222">
        <v>0</v>
      </c>
      <c r="D13" s="222">
        <v>-3227.753235588229</v>
      </c>
      <c r="E13" s="222">
        <f t="shared" si="0"/>
        <v>247827.10486305997</v>
      </c>
      <c r="F13" s="222">
        <v>242597.9529504494</v>
      </c>
      <c r="G13" s="223"/>
      <c r="H13" s="223"/>
      <c r="I13" s="224"/>
      <c r="J13" s="224"/>
      <c r="K13" s="224"/>
      <c r="L13" s="22"/>
      <c r="M13" s="17"/>
      <c r="N13" s="17"/>
      <c r="O13" s="17"/>
      <c r="P13" s="17"/>
      <c r="Q13" s="17"/>
      <c r="R13" s="17"/>
    </row>
    <row r="14" spans="1:19" s="16" customFormat="1">
      <c r="A14" s="570" t="s">
        <v>16</v>
      </c>
      <c r="B14" s="222">
        <v>75618.171244891331</v>
      </c>
      <c r="C14" s="222">
        <v>0</v>
      </c>
      <c r="D14" s="222">
        <v>-4752.3923594382386</v>
      </c>
      <c r="E14" s="222">
        <f t="shared" si="0"/>
        <v>70865.778885453095</v>
      </c>
      <c r="F14" s="222">
        <v>69370.510950970041</v>
      </c>
      <c r="G14" s="223"/>
      <c r="H14" s="223"/>
      <c r="I14" s="224"/>
      <c r="J14" s="224"/>
      <c r="K14" s="224"/>
      <c r="L14" s="22"/>
      <c r="M14" s="17"/>
      <c r="N14" s="17"/>
      <c r="O14" s="17"/>
      <c r="P14" s="17"/>
      <c r="Q14" s="17"/>
      <c r="R14" s="17"/>
    </row>
    <row r="15" spans="1:19" s="16" customFormat="1">
      <c r="A15" s="570" t="s">
        <v>17</v>
      </c>
      <c r="B15" s="222">
        <v>70872.872606140096</v>
      </c>
      <c r="C15" s="222">
        <v>0</v>
      </c>
      <c r="D15" s="222">
        <v>-4129.8489884517876</v>
      </c>
      <c r="E15" s="222">
        <f t="shared" si="0"/>
        <v>66743.023617688305</v>
      </c>
      <c r="F15" s="222">
        <v>65334.745819355077</v>
      </c>
      <c r="G15" s="223"/>
      <c r="H15" s="223"/>
      <c r="I15" s="224"/>
      <c r="J15" s="224"/>
      <c r="K15" s="224"/>
      <c r="L15" s="22"/>
      <c r="M15" s="17"/>
      <c r="N15" s="17"/>
      <c r="O15" s="17"/>
      <c r="P15" s="17"/>
      <c r="Q15" s="17"/>
      <c r="R15" s="17"/>
    </row>
    <row r="16" spans="1:19" s="16" customFormat="1">
      <c r="A16" s="570" t="s">
        <v>18</v>
      </c>
      <c r="B16" s="222">
        <v>401233.92529373901</v>
      </c>
      <c r="C16" s="222">
        <v>0</v>
      </c>
      <c r="D16" s="222">
        <v>-2581.8083487059225</v>
      </c>
      <c r="E16" s="222">
        <f t="shared" si="0"/>
        <v>398652.11694503308</v>
      </c>
      <c r="F16" s="222">
        <v>390240.55727749289</v>
      </c>
      <c r="G16" s="223"/>
      <c r="H16" s="223"/>
      <c r="I16" s="224"/>
      <c r="J16" s="224"/>
      <c r="K16" s="224"/>
      <c r="L16" s="22"/>
      <c r="M16" s="17"/>
      <c r="N16" s="17"/>
      <c r="O16" s="17"/>
      <c r="P16" s="17"/>
      <c r="Q16" s="17"/>
      <c r="R16" s="17"/>
    </row>
    <row r="17" spans="1:18" s="16" customFormat="1">
      <c r="A17" s="570" t="s">
        <v>19</v>
      </c>
      <c r="B17" s="222">
        <v>-623092.59235012729</v>
      </c>
      <c r="C17" s="222">
        <v>0</v>
      </c>
      <c r="D17" s="222">
        <v>-2752.5136701954852</v>
      </c>
      <c r="E17" s="222">
        <f t="shared" si="0"/>
        <v>-625845.10602032277</v>
      </c>
      <c r="F17" s="222">
        <v>-612639.77428329398</v>
      </c>
      <c r="G17" s="223"/>
      <c r="H17" s="223"/>
      <c r="I17" s="224"/>
      <c r="J17" s="224"/>
      <c r="K17" s="224"/>
      <c r="L17" s="22"/>
      <c r="M17" s="17"/>
      <c r="N17" s="17"/>
      <c r="O17" s="17"/>
      <c r="P17" s="17"/>
      <c r="Q17" s="17"/>
      <c r="R17" s="17"/>
    </row>
    <row r="18" spans="1:18" s="16" customFormat="1">
      <c r="A18" s="570" t="s">
        <v>20</v>
      </c>
      <c r="B18" s="222">
        <v>-661486.9730951169</v>
      </c>
      <c r="C18" s="222">
        <v>0</v>
      </c>
      <c r="D18" s="222">
        <v>-14476.519922960459</v>
      </c>
      <c r="E18" s="222">
        <f t="shared" si="0"/>
        <v>-675963.49301807734</v>
      </c>
      <c r="F18" s="222">
        <v>-661700.66331539594</v>
      </c>
      <c r="G18" s="223"/>
      <c r="H18" s="223"/>
      <c r="I18" s="224"/>
      <c r="J18" s="224"/>
      <c r="K18" s="224"/>
      <c r="L18" s="22"/>
      <c r="M18" s="17"/>
      <c r="N18" s="17"/>
      <c r="O18" s="17"/>
      <c r="P18" s="17"/>
      <c r="Q18" s="17"/>
      <c r="R18" s="17"/>
    </row>
    <row r="19" spans="1:18" s="16" customFormat="1">
      <c r="A19" s="570" t="s">
        <v>21</v>
      </c>
      <c r="B19" s="222">
        <v>393894.60500280175</v>
      </c>
      <c r="C19" s="222">
        <v>0</v>
      </c>
      <c r="D19" s="222">
        <v>-6056.6298796485225</v>
      </c>
      <c r="E19" s="222">
        <f t="shared" si="0"/>
        <v>387837.97512315324</v>
      </c>
      <c r="F19" s="222">
        <v>379654.5938480547</v>
      </c>
      <c r="G19" s="223"/>
      <c r="H19" s="223"/>
      <c r="I19" s="224"/>
      <c r="J19" s="224"/>
      <c r="K19" s="224"/>
      <c r="L19" s="22"/>
      <c r="M19" s="17"/>
      <c r="N19" s="17"/>
      <c r="O19" s="17"/>
      <c r="P19" s="17"/>
      <c r="Q19" s="17"/>
      <c r="R19" s="17"/>
    </row>
    <row r="20" spans="1:18" s="16" customFormat="1" ht="21" customHeight="1">
      <c r="A20" s="627" t="s">
        <v>6</v>
      </c>
      <c r="B20" s="819">
        <f>SUM(B5:B19)</f>
        <v>970368.84674352792</v>
      </c>
      <c r="C20" s="819">
        <f>SUM(C5:C19)</f>
        <v>0</v>
      </c>
      <c r="D20" s="819">
        <f>SUM(D5:D19)</f>
        <v>-99540.300337113091</v>
      </c>
      <c r="E20" s="819">
        <f>SUM(E5:E19)</f>
        <v>870828.54640641459</v>
      </c>
      <c r="F20" s="819">
        <f>SUM(F5:F19)</f>
        <v>852454.06407723925</v>
      </c>
      <c r="G20" s="108"/>
      <c r="H20" s="108"/>
      <c r="I20" s="224"/>
      <c r="J20" s="224"/>
      <c r="M20" s="17"/>
      <c r="N20" s="17"/>
      <c r="O20" s="17"/>
      <c r="P20" s="17"/>
      <c r="Q20" s="17"/>
      <c r="R20" s="17"/>
    </row>
    <row r="21" spans="1:18">
      <c r="A21" s="799" t="s">
        <v>470</v>
      </c>
    </row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3"/>
  <sheetViews>
    <sheetView showGridLines="0" zoomScaleNormal="100" zoomScaleSheetLayoutView="80" workbookViewId="0"/>
  </sheetViews>
  <sheetFormatPr baseColWidth="10" defaultColWidth="11.5703125" defaultRowHeight="12.75"/>
  <cols>
    <col min="1" max="1" width="20.140625" customWidth="1"/>
    <col min="2" max="2" width="15.140625" customWidth="1"/>
    <col min="3" max="3" width="18.5703125" customWidth="1"/>
    <col min="4" max="4" width="14.28515625" customWidth="1"/>
    <col min="5" max="5" width="15.140625" customWidth="1"/>
    <col min="6" max="6" width="12.5703125" bestFit="1" customWidth="1"/>
    <col min="7" max="7" width="13.140625" customWidth="1"/>
    <col min="257" max="257" width="20.140625" customWidth="1"/>
    <col min="258" max="258" width="15.140625" customWidth="1"/>
    <col min="259" max="259" width="15.42578125" customWidth="1"/>
    <col min="260" max="260" width="14.28515625" customWidth="1"/>
    <col min="261" max="261" width="15.140625" customWidth="1"/>
    <col min="262" max="262" width="12.5703125" bestFit="1" customWidth="1"/>
    <col min="263" max="263" width="13.140625" customWidth="1"/>
    <col min="513" max="513" width="20.140625" customWidth="1"/>
    <col min="514" max="514" width="15.140625" customWidth="1"/>
    <col min="515" max="515" width="15.42578125" customWidth="1"/>
    <col min="516" max="516" width="14.28515625" customWidth="1"/>
    <col min="517" max="517" width="15.140625" customWidth="1"/>
    <col min="518" max="518" width="12.5703125" bestFit="1" customWidth="1"/>
    <col min="519" max="519" width="13.140625" customWidth="1"/>
    <col min="769" max="769" width="20.140625" customWidth="1"/>
    <col min="770" max="770" width="15.140625" customWidth="1"/>
    <col min="771" max="771" width="15.42578125" customWidth="1"/>
    <col min="772" max="772" width="14.28515625" customWidth="1"/>
    <col min="773" max="773" width="15.140625" customWidth="1"/>
    <col min="774" max="774" width="12.5703125" bestFit="1" customWidth="1"/>
    <col min="775" max="775" width="13.140625" customWidth="1"/>
    <col min="1025" max="1025" width="20.140625" customWidth="1"/>
    <col min="1026" max="1026" width="15.140625" customWidth="1"/>
    <col min="1027" max="1027" width="15.42578125" customWidth="1"/>
    <col min="1028" max="1028" width="14.28515625" customWidth="1"/>
    <col min="1029" max="1029" width="15.140625" customWidth="1"/>
    <col min="1030" max="1030" width="12.5703125" bestFit="1" customWidth="1"/>
    <col min="1031" max="1031" width="13.140625" customWidth="1"/>
    <col min="1281" max="1281" width="20.140625" customWidth="1"/>
    <col min="1282" max="1282" width="15.140625" customWidth="1"/>
    <col min="1283" max="1283" width="15.42578125" customWidth="1"/>
    <col min="1284" max="1284" width="14.28515625" customWidth="1"/>
    <col min="1285" max="1285" width="15.140625" customWidth="1"/>
    <col min="1286" max="1286" width="12.5703125" bestFit="1" customWidth="1"/>
    <col min="1287" max="1287" width="13.140625" customWidth="1"/>
    <col min="1537" max="1537" width="20.140625" customWidth="1"/>
    <col min="1538" max="1538" width="15.140625" customWidth="1"/>
    <col min="1539" max="1539" width="15.42578125" customWidth="1"/>
    <col min="1540" max="1540" width="14.28515625" customWidth="1"/>
    <col min="1541" max="1541" width="15.140625" customWidth="1"/>
    <col min="1542" max="1542" width="12.5703125" bestFit="1" customWidth="1"/>
    <col min="1543" max="1543" width="13.140625" customWidth="1"/>
    <col min="1793" max="1793" width="20.140625" customWidth="1"/>
    <col min="1794" max="1794" width="15.140625" customWidth="1"/>
    <col min="1795" max="1795" width="15.42578125" customWidth="1"/>
    <col min="1796" max="1796" width="14.28515625" customWidth="1"/>
    <col min="1797" max="1797" width="15.140625" customWidth="1"/>
    <col min="1798" max="1798" width="12.5703125" bestFit="1" customWidth="1"/>
    <col min="1799" max="1799" width="13.140625" customWidth="1"/>
    <col min="2049" max="2049" width="20.140625" customWidth="1"/>
    <col min="2050" max="2050" width="15.140625" customWidth="1"/>
    <col min="2051" max="2051" width="15.42578125" customWidth="1"/>
    <col min="2052" max="2052" width="14.28515625" customWidth="1"/>
    <col min="2053" max="2053" width="15.140625" customWidth="1"/>
    <col min="2054" max="2054" width="12.5703125" bestFit="1" customWidth="1"/>
    <col min="2055" max="2055" width="13.140625" customWidth="1"/>
    <col min="2305" max="2305" width="20.140625" customWidth="1"/>
    <col min="2306" max="2306" width="15.140625" customWidth="1"/>
    <col min="2307" max="2307" width="15.42578125" customWidth="1"/>
    <col min="2308" max="2308" width="14.28515625" customWidth="1"/>
    <col min="2309" max="2309" width="15.140625" customWidth="1"/>
    <col min="2310" max="2310" width="12.5703125" bestFit="1" customWidth="1"/>
    <col min="2311" max="2311" width="13.140625" customWidth="1"/>
    <col min="2561" max="2561" width="20.140625" customWidth="1"/>
    <col min="2562" max="2562" width="15.140625" customWidth="1"/>
    <col min="2563" max="2563" width="15.42578125" customWidth="1"/>
    <col min="2564" max="2564" width="14.28515625" customWidth="1"/>
    <col min="2565" max="2565" width="15.140625" customWidth="1"/>
    <col min="2566" max="2566" width="12.5703125" bestFit="1" customWidth="1"/>
    <col min="2567" max="2567" width="13.140625" customWidth="1"/>
    <col min="2817" max="2817" width="20.140625" customWidth="1"/>
    <col min="2818" max="2818" width="15.140625" customWidth="1"/>
    <col min="2819" max="2819" width="15.42578125" customWidth="1"/>
    <col min="2820" max="2820" width="14.28515625" customWidth="1"/>
    <col min="2821" max="2821" width="15.140625" customWidth="1"/>
    <col min="2822" max="2822" width="12.5703125" bestFit="1" customWidth="1"/>
    <col min="2823" max="2823" width="13.140625" customWidth="1"/>
    <col min="3073" max="3073" width="20.140625" customWidth="1"/>
    <col min="3074" max="3074" width="15.140625" customWidth="1"/>
    <col min="3075" max="3075" width="15.42578125" customWidth="1"/>
    <col min="3076" max="3076" width="14.28515625" customWidth="1"/>
    <col min="3077" max="3077" width="15.140625" customWidth="1"/>
    <col min="3078" max="3078" width="12.5703125" bestFit="1" customWidth="1"/>
    <col min="3079" max="3079" width="13.140625" customWidth="1"/>
    <col min="3329" max="3329" width="20.140625" customWidth="1"/>
    <col min="3330" max="3330" width="15.140625" customWidth="1"/>
    <col min="3331" max="3331" width="15.42578125" customWidth="1"/>
    <col min="3332" max="3332" width="14.28515625" customWidth="1"/>
    <col min="3333" max="3333" width="15.140625" customWidth="1"/>
    <col min="3334" max="3334" width="12.5703125" bestFit="1" customWidth="1"/>
    <col min="3335" max="3335" width="13.140625" customWidth="1"/>
    <col min="3585" max="3585" width="20.140625" customWidth="1"/>
    <col min="3586" max="3586" width="15.140625" customWidth="1"/>
    <col min="3587" max="3587" width="15.42578125" customWidth="1"/>
    <col min="3588" max="3588" width="14.28515625" customWidth="1"/>
    <col min="3589" max="3589" width="15.140625" customWidth="1"/>
    <col min="3590" max="3590" width="12.5703125" bestFit="1" customWidth="1"/>
    <col min="3591" max="3591" width="13.140625" customWidth="1"/>
    <col min="3841" max="3841" width="20.140625" customWidth="1"/>
    <col min="3842" max="3842" width="15.140625" customWidth="1"/>
    <col min="3843" max="3843" width="15.42578125" customWidth="1"/>
    <col min="3844" max="3844" width="14.28515625" customWidth="1"/>
    <col min="3845" max="3845" width="15.140625" customWidth="1"/>
    <col min="3846" max="3846" width="12.5703125" bestFit="1" customWidth="1"/>
    <col min="3847" max="3847" width="13.140625" customWidth="1"/>
    <col min="4097" max="4097" width="20.140625" customWidth="1"/>
    <col min="4098" max="4098" width="15.140625" customWidth="1"/>
    <col min="4099" max="4099" width="15.42578125" customWidth="1"/>
    <col min="4100" max="4100" width="14.28515625" customWidth="1"/>
    <col min="4101" max="4101" width="15.140625" customWidth="1"/>
    <col min="4102" max="4102" width="12.5703125" bestFit="1" customWidth="1"/>
    <col min="4103" max="4103" width="13.140625" customWidth="1"/>
    <col min="4353" max="4353" width="20.140625" customWidth="1"/>
    <col min="4354" max="4354" width="15.140625" customWidth="1"/>
    <col min="4355" max="4355" width="15.42578125" customWidth="1"/>
    <col min="4356" max="4356" width="14.28515625" customWidth="1"/>
    <col min="4357" max="4357" width="15.140625" customWidth="1"/>
    <col min="4358" max="4358" width="12.5703125" bestFit="1" customWidth="1"/>
    <col min="4359" max="4359" width="13.140625" customWidth="1"/>
    <col min="4609" max="4609" width="20.140625" customWidth="1"/>
    <col min="4610" max="4610" width="15.140625" customWidth="1"/>
    <col min="4611" max="4611" width="15.42578125" customWidth="1"/>
    <col min="4612" max="4612" width="14.28515625" customWidth="1"/>
    <col min="4613" max="4613" width="15.140625" customWidth="1"/>
    <col min="4614" max="4614" width="12.5703125" bestFit="1" customWidth="1"/>
    <col min="4615" max="4615" width="13.140625" customWidth="1"/>
    <col min="4865" max="4865" width="20.140625" customWidth="1"/>
    <col min="4866" max="4866" width="15.140625" customWidth="1"/>
    <col min="4867" max="4867" width="15.42578125" customWidth="1"/>
    <col min="4868" max="4868" width="14.28515625" customWidth="1"/>
    <col min="4869" max="4869" width="15.140625" customWidth="1"/>
    <col min="4870" max="4870" width="12.5703125" bestFit="1" customWidth="1"/>
    <col min="4871" max="4871" width="13.140625" customWidth="1"/>
    <col min="5121" max="5121" width="20.140625" customWidth="1"/>
    <col min="5122" max="5122" width="15.140625" customWidth="1"/>
    <col min="5123" max="5123" width="15.42578125" customWidth="1"/>
    <col min="5124" max="5124" width="14.28515625" customWidth="1"/>
    <col min="5125" max="5125" width="15.140625" customWidth="1"/>
    <col min="5126" max="5126" width="12.5703125" bestFit="1" customWidth="1"/>
    <col min="5127" max="5127" width="13.140625" customWidth="1"/>
    <col min="5377" max="5377" width="20.140625" customWidth="1"/>
    <col min="5378" max="5378" width="15.140625" customWidth="1"/>
    <col min="5379" max="5379" width="15.42578125" customWidth="1"/>
    <col min="5380" max="5380" width="14.28515625" customWidth="1"/>
    <col min="5381" max="5381" width="15.140625" customWidth="1"/>
    <col min="5382" max="5382" width="12.5703125" bestFit="1" customWidth="1"/>
    <col min="5383" max="5383" width="13.140625" customWidth="1"/>
    <col min="5633" max="5633" width="20.140625" customWidth="1"/>
    <col min="5634" max="5634" width="15.140625" customWidth="1"/>
    <col min="5635" max="5635" width="15.42578125" customWidth="1"/>
    <col min="5636" max="5636" width="14.28515625" customWidth="1"/>
    <col min="5637" max="5637" width="15.140625" customWidth="1"/>
    <col min="5638" max="5638" width="12.5703125" bestFit="1" customWidth="1"/>
    <col min="5639" max="5639" width="13.140625" customWidth="1"/>
    <col min="5889" max="5889" width="20.140625" customWidth="1"/>
    <col min="5890" max="5890" width="15.140625" customWidth="1"/>
    <col min="5891" max="5891" width="15.42578125" customWidth="1"/>
    <col min="5892" max="5892" width="14.28515625" customWidth="1"/>
    <col min="5893" max="5893" width="15.140625" customWidth="1"/>
    <col min="5894" max="5894" width="12.5703125" bestFit="1" customWidth="1"/>
    <col min="5895" max="5895" width="13.140625" customWidth="1"/>
    <col min="6145" max="6145" width="20.140625" customWidth="1"/>
    <col min="6146" max="6146" width="15.140625" customWidth="1"/>
    <col min="6147" max="6147" width="15.42578125" customWidth="1"/>
    <col min="6148" max="6148" width="14.28515625" customWidth="1"/>
    <col min="6149" max="6149" width="15.140625" customWidth="1"/>
    <col min="6150" max="6150" width="12.5703125" bestFit="1" customWidth="1"/>
    <col min="6151" max="6151" width="13.140625" customWidth="1"/>
    <col min="6401" max="6401" width="20.140625" customWidth="1"/>
    <col min="6402" max="6402" width="15.140625" customWidth="1"/>
    <col min="6403" max="6403" width="15.42578125" customWidth="1"/>
    <col min="6404" max="6404" width="14.28515625" customWidth="1"/>
    <col min="6405" max="6405" width="15.140625" customWidth="1"/>
    <col min="6406" max="6406" width="12.5703125" bestFit="1" customWidth="1"/>
    <col min="6407" max="6407" width="13.140625" customWidth="1"/>
    <col min="6657" max="6657" width="20.140625" customWidth="1"/>
    <col min="6658" max="6658" width="15.140625" customWidth="1"/>
    <col min="6659" max="6659" width="15.42578125" customWidth="1"/>
    <col min="6660" max="6660" width="14.28515625" customWidth="1"/>
    <col min="6661" max="6661" width="15.140625" customWidth="1"/>
    <col min="6662" max="6662" width="12.5703125" bestFit="1" customWidth="1"/>
    <col min="6663" max="6663" width="13.140625" customWidth="1"/>
    <col min="6913" max="6913" width="20.140625" customWidth="1"/>
    <col min="6914" max="6914" width="15.140625" customWidth="1"/>
    <col min="6915" max="6915" width="15.42578125" customWidth="1"/>
    <col min="6916" max="6916" width="14.28515625" customWidth="1"/>
    <col min="6917" max="6917" width="15.140625" customWidth="1"/>
    <col min="6918" max="6918" width="12.5703125" bestFit="1" customWidth="1"/>
    <col min="6919" max="6919" width="13.140625" customWidth="1"/>
    <col min="7169" max="7169" width="20.140625" customWidth="1"/>
    <col min="7170" max="7170" width="15.140625" customWidth="1"/>
    <col min="7171" max="7171" width="15.42578125" customWidth="1"/>
    <col min="7172" max="7172" width="14.28515625" customWidth="1"/>
    <col min="7173" max="7173" width="15.140625" customWidth="1"/>
    <col min="7174" max="7174" width="12.5703125" bestFit="1" customWidth="1"/>
    <col min="7175" max="7175" width="13.140625" customWidth="1"/>
    <col min="7425" max="7425" width="20.140625" customWidth="1"/>
    <col min="7426" max="7426" width="15.140625" customWidth="1"/>
    <col min="7427" max="7427" width="15.42578125" customWidth="1"/>
    <col min="7428" max="7428" width="14.28515625" customWidth="1"/>
    <col min="7429" max="7429" width="15.140625" customWidth="1"/>
    <col min="7430" max="7430" width="12.5703125" bestFit="1" customWidth="1"/>
    <col min="7431" max="7431" width="13.140625" customWidth="1"/>
    <col min="7681" max="7681" width="20.140625" customWidth="1"/>
    <col min="7682" max="7682" width="15.140625" customWidth="1"/>
    <col min="7683" max="7683" width="15.42578125" customWidth="1"/>
    <col min="7684" max="7684" width="14.28515625" customWidth="1"/>
    <col min="7685" max="7685" width="15.140625" customWidth="1"/>
    <col min="7686" max="7686" width="12.5703125" bestFit="1" customWidth="1"/>
    <col min="7687" max="7687" width="13.140625" customWidth="1"/>
    <col min="7937" max="7937" width="20.140625" customWidth="1"/>
    <col min="7938" max="7938" width="15.140625" customWidth="1"/>
    <col min="7939" max="7939" width="15.42578125" customWidth="1"/>
    <col min="7940" max="7940" width="14.28515625" customWidth="1"/>
    <col min="7941" max="7941" width="15.140625" customWidth="1"/>
    <col min="7942" max="7942" width="12.5703125" bestFit="1" customWidth="1"/>
    <col min="7943" max="7943" width="13.140625" customWidth="1"/>
    <col min="8193" max="8193" width="20.140625" customWidth="1"/>
    <col min="8194" max="8194" width="15.140625" customWidth="1"/>
    <col min="8195" max="8195" width="15.42578125" customWidth="1"/>
    <col min="8196" max="8196" width="14.28515625" customWidth="1"/>
    <col min="8197" max="8197" width="15.140625" customWidth="1"/>
    <col min="8198" max="8198" width="12.5703125" bestFit="1" customWidth="1"/>
    <col min="8199" max="8199" width="13.140625" customWidth="1"/>
    <col min="8449" max="8449" width="20.140625" customWidth="1"/>
    <col min="8450" max="8450" width="15.140625" customWidth="1"/>
    <col min="8451" max="8451" width="15.42578125" customWidth="1"/>
    <col min="8452" max="8452" width="14.28515625" customWidth="1"/>
    <col min="8453" max="8453" width="15.140625" customWidth="1"/>
    <col min="8454" max="8454" width="12.5703125" bestFit="1" customWidth="1"/>
    <col min="8455" max="8455" width="13.140625" customWidth="1"/>
    <col min="8705" max="8705" width="20.140625" customWidth="1"/>
    <col min="8706" max="8706" width="15.140625" customWidth="1"/>
    <col min="8707" max="8707" width="15.42578125" customWidth="1"/>
    <col min="8708" max="8708" width="14.28515625" customWidth="1"/>
    <col min="8709" max="8709" width="15.140625" customWidth="1"/>
    <col min="8710" max="8710" width="12.5703125" bestFit="1" customWidth="1"/>
    <col min="8711" max="8711" width="13.140625" customWidth="1"/>
    <col min="8961" max="8961" width="20.140625" customWidth="1"/>
    <col min="8962" max="8962" width="15.140625" customWidth="1"/>
    <col min="8963" max="8963" width="15.42578125" customWidth="1"/>
    <col min="8964" max="8964" width="14.28515625" customWidth="1"/>
    <col min="8965" max="8965" width="15.140625" customWidth="1"/>
    <col min="8966" max="8966" width="12.5703125" bestFit="1" customWidth="1"/>
    <col min="8967" max="8967" width="13.140625" customWidth="1"/>
    <col min="9217" max="9217" width="20.140625" customWidth="1"/>
    <col min="9218" max="9218" width="15.140625" customWidth="1"/>
    <col min="9219" max="9219" width="15.42578125" customWidth="1"/>
    <col min="9220" max="9220" width="14.28515625" customWidth="1"/>
    <col min="9221" max="9221" width="15.140625" customWidth="1"/>
    <col min="9222" max="9222" width="12.5703125" bestFit="1" customWidth="1"/>
    <col min="9223" max="9223" width="13.140625" customWidth="1"/>
    <col min="9473" max="9473" width="20.140625" customWidth="1"/>
    <col min="9474" max="9474" width="15.140625" customWidth="1"/>
    <col min="9475" max="9475" width="15.42578125" customWidth="1"/>
    <col min="9476" max="9476" width="14.28515625" customWidth="1"/>
    <col min="9477" max="9477" width="15.140625" customWidth="1"/>
    <col min="9478" max="9478" width="12.5703125" bestFit="1" customWidth="1"/>
    <col min="9479" max="9479" width="13.140625" customWidth="1"/>
    <col min="9729" max="9729" width="20.140625" customWidth="1"/>
    <col min="9730" max="9730" width="15.140625" customWidth="1"/>
    <col min="9731" max="9731" width="15.42578125" customWidth="1"/>
    <col min="9732" max="9732" width="14.28515625" customWidth="1"/>
    <col min="9733" max="9733" width="15.140625" customWidth="1"/>
    <col min="9734" max="9734" width="12.5703125" bestFit="1" customWidth="1"/>
    <col min="9735" max="9735" width="13.140625" customWidth="1"/>
    <col min="9985" max="9985" width="20.140625" customWidth="1"/>
    <col min="9986" max="9986" width="15.140625" customWidth="1"/>
    <col min="9987" max="9987" width="15.42578125" customWidth="1"/>
    <col min="9988" max="9988" width="14.28515625" customWidth="1"/>
    <col min="9989" max="9989" width="15.140625" customWidth="1"/>
    <col min="9990" max="9990" width="12.5703125" bestFit="1" customWidth="1"/>
    <col min="9991" max="9991" width="13.140625" customWidth="1"/>
    <col min="10241" max="10241" width="20.140625" customWidth="1"/>
    <col min="10242" max="10242" width="15.140625" customWidth="1"/>
    <col min="10243" max="10243" width="15.42578125" customWidth="1"/>
    <col min="10244" max="10244" width="14.28515625" customWidth="1"/>
    <col min="10245" max="10245" width="15.140625" customWidth="1"/>
    <col min="10246" max="10246" width="12.5703125" bestFit="1" customWidth="1"/>
    <col min="10247" max="10247" width="13.140625" customWidth="1"/>
    <col min="10497" max="10497" width="20.140625" customWidth="1"/>
    <col min="10498" max="10498" width="15.140625" customWidth="1"/>
    <col min="10499" max="10499" width="15.42578125" customWidth="1"/>
    <col min="10500" max="10500" width="14.28515625" customWidth="1"/>
    <col min="10501" max="10501" width="15.140625" customWidth="1"/>
    <col min="10502" max="10502" width="12.5703125" bestFit="1" customWidth="1"/>
    <col min="10503" max="10503" width="13.140625" customWidth="1"/>
    <col min="10753" max="10753" width="20.140625" customWidth="1"/>
    <col min="10754" max="10754" width="15.140625" customWidth="1"/>
    <col min="10755" max="10755" width="15.42578125" customWidth="1"/>
    <col min="10756" max="10756" width="14.28515625" customWidth="1"/>
    <col min="10757" max="10757" width="15.140625" customWidth="1"/>
    <col min="10758" max="10758" width="12.5703125" bestFit="1" customWidth="1"/>
    <col min="10759" max="10759" width="13.140625" customWidth="1"/>
    <col min="11009" max="11009" width="20.140625" customWidth="1"/>
    <col min="11010" max="11010" width="15.140625" customWidth="1"/>
    <col min="11011" max="11011" width="15.42578125" customWidth="1"/>
    <col min="11012" max="11012" width="14.28515625" customWidth="1"/>
    <col min="11013" max="11013" width="15.140625" customWidth="1"/>
    <col min="11014" max="11014" width="12.5703125" bestFit="1" customWidth="1"/>
    <col min="11015" max="11015" width="13.140625" customWidth="1"/>
    <col min="11265" max="11265" width="20.140625" customWidth="1"/>
    <col min="11266" max="11266" width="15.140625" customWidth="1"/>
    <col min="11267" max="11267" width="15.42578125" customWidth="1"/>
    <col min="11268" max="11268" width="14.28515625" customWidth="1"/>
    <col min="11269" max="11269" width="15.140625" customWidth="1"/>
    <col min="11270" max="11270" width="12.5703125" bestFit="1" customWidth="1"/>
    <col min="11271" max="11271" width="13.140625" customWidth="1"/>
    <col min="11521" max="11521" width="20.140625" customWidth="1"/>
    <col min="11522" max="11522" width="15.140625" customWidth="1"/>
    <col min="11523" max="11523" width="15.42578125" customWidth="1"/>
    <col min="11524" max="11524" width="14.28515625" customWidth="1"/>
    <col min="11525" max="11525" width="15.140625" customWidth="1"/>
    <col min="11526" max="11526" width="12.5703125" bestFit="1" customWidth="1"/>
    <col min="11527" max="11527" width="13.140625" customWidth="1"/>
    <col min="11777" max="11777" width="20.140625" customWidth="1"/>
    <col min="11778" max="11778" width="15.140625" customWidth="1"/>
    <col min="11779" max="11779" width="15.42578125" customWidth="1"/>
    <col min="11780" max="11780" width="14.28515625" customWidth="1"/>
    <col min="11781" max="11781" width="15.140625" customWidth="1"/>
    <col min="11782" max="11782" width="12.5703125" bestFit="1" customWidth="1"/>
    <col min="11783" max="11783" width="13.140625" customWidth="1"/>
    <col min="12033" max="12033" width="20.140625" customWidth="1"/>
    <col min="12034" max="12034" width="15.140625" customWidth="1"/>
    <col min="12035" max="12035" width="15.42578125" customWidth="1"/>
    <col min="12036" max="12036" width="14.28515625" customWidth="1"/>
    <col min="12037" max="12037" width="15.140625" customWidth="1"/>
    <col min="12038" max="12038" width="12.5703125" bestFit="1" customWidth="1"/>
    <col min="12039" max="12039" width="13.140625" customWidth="1"/>
    <col min="12289" max="12289" width="20.140625" customWidth="1"/>
    <col min="12290" max="12290" width="15.140625" customWidth="1"/>
    <col min="12291" max="12291" width="15.42578125" customWidth="1"/>
    <col min="12292" max="12292" width="14.28515625" customWidth="1"/>
    <col min="12293" max="12293" width="15.140625" customWidth="1"/>
    <col min="12294" max="12294" width="12.5703125" bestFit="1" customWidth="1"/>
    <col min="12295" max="12295" width="13.140625" customWidth="1"/>
    <col min="12545" max="12545" width="20.140625" customWidth="1"/>
    <col min="12546" max="12546" width="15.140625" customWidth="1"/>
    <col min="12547" max="12547" width="15.42578125" customWidth="1"/>
    <col min="12548" max="12548" width="14.28515625" customWidth="1"/>
    <col min="12549" max="12549" width="15.140625" customWidth="1"/>
    <col min="12550" max="12550" width="12.5703125" bestFit="1" customWidth="1"/>
    <col min="12551" max="12551" width="13.140625" customWidth="1"/>
    <col min="12801" max="12801" width="20.140625" customWidth="1"/>
    <col min="12802" max="12802" width="15.140625" customWidth="1"/>
    <col min="12803" max="12803" width="15.42578125" customWidth="1"/>
    <col min="12804" max="12804" width="14.28515625" customWidth="1"/>
    <col min="12805" max="12805" width="15.140625" customWidth="1"/>
    <col min="12806" max="12806" width="12.5703125" bestFit="1" customWidth="1"/>
    <col min="12807" max="12807" width="13.140625" customWidth="1"/>
    <col min="13057" max="13057" width="20.140625" customWidth="1"/>
    <col min="13058" max="13058" width="15.140625" customWidth="1"/>
    <col min="13059" max="13059" width="15.42578125" customWidth="1"/>
    <col min="13060" max="13060" width="14.28515625" customWidth="1"/>
    <col min="13061" max="13061" width="15.140625" customWidth="1"/>
    <col min="13062" max="13062" width="12.5703125" bestFit="1" customWidth="1"/>
    <col min="13063" max="13063" width="13.140625" customWidth="1"/>
    <col min="13313" max="13313" width="20.140625" customWidth="1"/>
    <col min="13314" max="13314" width="15.140625" customWidth="1"/>
    <col min="13315" max="13315" width="15.42578125" customWidth="1"/>
    <col min="13316" max="13316" width="14.28515625" customWidth="1"/>
    <col min="13317" max="13317" width="15.140625" customWidth="1"/>
    <col min="13318" max="13318" width="12.5703125" bestFit="1" customWidth="1"/>
    <col min="13319" max="13319" width="13.140625" customWidth="1"/>
    <col min="13569" max="13569" width="20.140625" customWidth="1"/>
    <col min="13570" max="13570" width="15.140625" customWidth="1"/>
    <col min="13571" max="13571" width="15.42578125" customWidth="1"/>
    <col min="13572" max="13572" width="14.28515625" customWidth="1"/>
    <col min="13573" max="13573" width="15.140625" customWidth="1"/>
    <col min="13574" max="13574" width="12.5703125" bestFit="1" customWidth="1"/>
    <col min="13575" max="13575" width="13.140625" customWidth="1"/>
    <col min="13825" max="13825" width="20.140625" customWidth="1"/>
    <col min="13826" max="13826" width="15.140625" customWidth="1"/>
    <col min="13827" max="13827" width="15.42578125" customWidth="1"/>
    <col min="13828" max="13828" width="14.28515625" customWidth="1"/>
    <col min="13829" max="13829" width="15.140625" customWidth="1"/>
    <col min="13830" max="13830" width="12.5703125" bestFit="1" customWidth="1"/>
    <col min="13831" max="13831" width="13.140625" customWidth="1"/>
    <col min="14081" max="14081" width="20.140625" customWidth="1"/>
    <col min="14082" max="14082" width="15.140625" customWidth="1"/>
    <col min="14083" max="14083" width="15.42578125" customWidth="1"/>
    <col min="14084" max="14084" width="14.28515625" customWidth="1"/>
    <col min="14085" max="14085" width="15.140625" customWidth="1"/>
    <col min="14086" max="14086" width="12.5703125" bestFit="1" customWidth="1"/>
    <col min="14087" max="14087" width="13.140625" customWidth="1"/>
    <col min="14337" max="14337" width="20.140625" customWidth="1"/>
    <col min="14338" max="14338" width="15.140625" customWidth="1"/>
    <col min="14339" max="14339" width="15.42578125" customWidth="1"/>
    <col min="14340" max="14340" width="14.28515625" customWidth="1"/>
    <col min="14341" max="14341" width="15.140625" customWidth="1"/>
    <col min="14342" max="14342" width="12.5703125" bestFit="1" customWidth="1"/>
    <col min="14343" max="14343" width="13.140625" customWidth="1"/>
    <col min="14593" max="14593" width="20.140625" customWidth="1"/>
    <col min="14594" max="14594" width="15.140625" customWidth="1"/>
    <col min="14595" max="14595" width="15.42578125" customWidth="1"/>
    <col min="14596" max="14596" width="14.28515625" customWidth="1"/>
    <col min="14597" max="14597" width="15.140625" customWidth="1"/>
    <col min="14598" max="14598" width="12.5703125" bestFit="1" customWidth="1"/>
    <col min="14599" max="14599" width="13.140625" customWidth="1"/>
    <col min="14849" max="14849" width="20.140625" customWidth="1"/>
    <col min="14850" max="14850" width="15.140625" customWidth="1"/>
    <col min="14851" max="14851" width="15.42578125" customWidth="1"/>
    <col min="14852" max="14852" width="14.28515625" customWidth="1"/>
    <col min="14853" max="14853" width="15.140625" customWidth="1"/>
    <col min="14854" max="14854" width="12.5703125" bestFit="1" customWidth="1"/>
    <col min="14855" max="14855" width="13.140625" customWidth="1"/>
    <col min="15105" max="15105" width="20.140625" customWidth="1"/>
    <col min="15106" max="15106" width="15.140625" customWidth="1"/>
    <col min="15107" max="15107" width="15.42578125" customWidth="1"/>
    <col min="15108" max="15108" width="14.28515625" customWidth="1"/>
    <col min="15109" max="15109" width="15.140625" customWidth="1"/>
    <col min="15110" max="15110" width="12.5703125" bestFit="1" customWidth="1"/>
    <col min="15111" max="15111" width="13.140625" customWidth="1"/>
    <col min="15361" max="15361" width="20.140625" customWidth="1"/>
    <col min="15362" max="15362" width="15.140625" customWidth="1"/>
    <col min="15363" max="15363" width="15.42578125" customWidth="1"/>
    <col min="15364" max="15364" width="14.28515625" customWidth="1"/>
    <col min="15365" max="15365" width="15.140625" customWidth="1"/>
    <col min="15366" max="15366" width="12.5703125" bestFit="1" customWidth="1"/>
    <col min="15367" max="15367" width="13.140625" customWidth="1"/>
    <col min="15617" max="15617" width="20.140625" customWidth="1"/>
    <col min="15618" max="15618" width="15.140625" customWidth="1"/>
    <col min="15619" max="15619" width="15.42578125" customWidth="1"/>
    <col min="15620" max="15620" width="14.28515625" customWidth="1"/>
    <col min="15621" max="15621" width="15.140625" customWidth="1"/>
    <col min="15622" max="15622" width="12.5703125" bestFit="1" customWidth="1"/>
    <col min="15623" max="15623" width="13.140625" customWidth="1"/>
    <col min="15873" max="15873" width="20.140625" customWidth="1"/>
    <col min="15874" max="15874" width="15.140625" customWidth="1"/>
    <col min="15875" max="15875" width="15.42578125" customWidth="1"/>
    <col min="15876" max="15876" width="14.28515625" customWidth="1"/>
    <col min="15877" max="15877" width="15.140625" customWidth="1"/>
    <col min="15878" max="15878" width="12.5703125" bestFit="1" customWidth="1"/>
    <col min="15879" max="15879" width="13.140625" customWidth="1"/>
    <col min="16129" max="16129" width="20.140625" customWidth="1"/>
    <col min="16130" max="16130" width="15.140625" customWidth="1"/>
    <col min="16131" max="16131" width="15.42578125" customWidth="1"/>
    <col min="16132" max="16132" width="14.28515625" customWidth="1"/>
    <col min="16133" max="16133" width="15.140625" customWidth="1"/>
    <col min="16134" max="16134" width="12.5703125" bestFit="1" customWidth="1"/>
    <col min="16135" max="16135" width="13.140625" customWidth="1"/>
  </cols>
  <sheetData>
    <row r="1" spans="1:14">
      <c r="A1" s="391" t="s">
        <v>68</v>
      </c>
      <c r="B1" s="392"/>
      <c r="C1" s="392"/>
      <c r="D1" s="392"/>
      <c r="E1" s="393"/>
    </row>
    <row r="2" spans="1:14">
      <c r="A2" s="397" t="s">
        <v>105</v>
      </c>
      <c r="B2" s="398"/>
      <c r="C2" s="398"/>
      <c r="D2" s="398"/>
      <c r="E2" s="399"/>
    </row>
    <row r="3" spans="1:14" ht="13.5" customHeight="1" thickBot="1">
      <c r="A3" s="631" t="s">
        <v>4</v>
      </c>
      <c r="B3" s="62"/>
      <c r="C3" s="62"/>
      <c r="D3" s="1"/>
      <c r="E3" s="378"/>
    </row>
    <row r="4" spans="1:14" ht="45.75" customHeight="1" thickTop="1">
      <c r="A4" s="634" t="s">
        <v>31</v>
      </c>
      <c r="B4" s="617" t="s">
        <v>320</v>
      </c>
      <c r="C4" s="622" t="s">
        <v>321</v>
      </c>
      <c r="D4" s="633" t="s">
        <v>322</v>
      </c>
      <c r="E4" s="620" t="s">
        <v>323</v>
      </c>
    </row>
    <row r="5" spans="1:14">
      <c r="A5" s="570" t="s">
        <v>7</v>
      </c>
      <c r="B5" s="217">
        <v>0</v>
      </c>
      <c r="C5" s="217">
        <v>945939.57288999995</v>
      </c>
      <c r="D5" s="217">
        <v>0</v>
      </c>
      <c r="E5" s="217">
        <f>SUM(B5:D5)</f>
        <v>945939.57288999995</v>
      </c>
      <c r="G5" s="69"/>
      <c r="H5" s="217"/>
      <c r="I5" s="225"/>
      <c r="K5" s="2"/>
      <c r="L5" s="2"/>
      <c r="M5" s="2"/>
      <c r="N5" s="2"/>
    </row>
    <row r="6" spans="1:14">
      <c r="A6" s="570" t="s">
        <v>8</v>
      </c>
      <c r="B6" s="217">
        <v>192413.21403999999</v>
      </c>
      <c r="C6" s="217">
        <v>0</v>
      </c>
      <c r="D6" s="217">
        <v>0</v>
      </c>
      <c r="E6" s="217">
        <f t="shared" ref="E6:E19" si="0">SUM(B6:D6)</f>
        <v>192413.21403999999</v>
      </c>
      <c r="G6" s="69"/>
      <c r="H6" s="217"/>
      <c r="I6" s="225"/>
      <c r="K6" s="2"/>
      <c r="L6" s="2"/>
      <c r="M6" s="2"/>
      <c r="N6" s="2"/>
    </row>
    <row r="7" spans="1:14">
      <c r="A7" s="570" t="s">
        <v>9</v>
      </c>
      <c r="B7" s="217">
        <v>662994.73548000003</v>
      </c>
      <c r="C7" s="217">
        <v>0</v>
      </c>
      <c r="D7" s="217">
        <v>0</v>
      </c>
      <c r="E7" s="217">
        <f t="shared" si="0"/>
        <v>662994.73548000003</v>
      </c>
      <c r="G7" s="69"/>
      <c r="H7" s="217"/>
      <c r="I7" s="225"/>
      <c r="K7" s="2"/>
      <c r="L7" s="2"/>
      <c r="M7" s="2"/>
      <c r="N7" s="2"/>
    </row>
    <row r="8" spans="1:14">
      <c r="A8" s="570" t="s">
        <v>10</v>
      </c>
      <c r="B8" s="217">
        <v>74601.772519999999</v>
      </c>
      <c r="C8" s="217">
        <v>0</v>
      </c>
      <c r="D8" s="217">
        <v>0</v>
      </c>
      <c r="E8" s="217">
        <f t="shared" si="0"/>
        <v>74601.772519999999</v>
      </c>
      <c r="G8" s="69"/>
      <c r="H8" s="217"/>
      <c r="I8" s="225"/>
      <c r="K8" s="2"/>
      <c r="L8" s="2"/>
      <c r="M8" s="2"/>
      <c r="N8" s="2"/>
    </row>
    <row r="9" spans="1:14">
      <c r="A9" s="570" t="s">
        <v>11</v>
      </c>
      <c r="B9" s="217">
        <v>40864.384890000001</v>
      </c>
      <c r="C9" s="217">
        <v>0</v>
      </c>
      <c r="D9" s="217">
        <v>0</v>
      </c>
      <c r="E9" s="217">
        <f t="shared" si="0"/>
        <v>40864.384890000001</v>
      </c>
      <c r="G9" s="69"/>
      <c r="H9" s="217"/>
      <c r="I9" s="217"/>
      <c r="K9" s="2"/>
      <c r="L9" s="2"/>
      <c r="M9" s="2"/>
      <c r="N9" s="2"/>
    </row>
    <row r="10" spans="1:14">
      <c r="A10" s="570" t="s">
        <v>12</v>
      </c>
      <c r="B10" s="217">
        <v>19326.248759999999</v>
      </c>
      <c r="C10" s="217">
        <v>0</v>
      </c>
      <c r="D10" s="217">
        <v>0</v>
      </c>
      <c r="E10" s="217">
        <f t="shared" si="0"/>
        <v>19326.248759999999</v>
      </c>
      <c r="G10" s="69"/>
      <c r="H10" s="217"/>
      <c r="I10" s="217"/>
      <c r="K10" s="2"/>
      <c r="L10" s="2"/>
      <c r="M10" s="2"/>
      <c r="N10" s="2"/>
    </row>
    <row r="11" spans="1:14">
      <c r="A11" s="570" t="s">
        <v>13</v>
      </c>
      <c r="B11" s="217">
        <v>69769.90784</v>
      </c>
      <c r="C11" s="217">
        <v>97459.180229999998</v>
      </c>
      <c r="D11" s="217">
        <v>0</v>
      </c>
      <c r="E11" s="217">
        <f t="shared" si="0"/>
        <v>167229.08807</v>
      </c>
      <c r="G11" s="69"/>
      <c r="H11" s="217"/>
      <c r="I11" s="217"/>
      <c r="K11" s="2"/>
      <c r="L11" s="2"/>
      <c r="M11" s="2"/>
      <c r="N11" s="2"/>
    </row>
    <row r="12" spans="1:14">
      <c r="A12" s="570" t="s">
        <v>14</v>
      </c>
      <c r="B12" s="217">
        <v>353998.37722000002</v>
      </c>
      <c r="C12" s="217">
        <v>761443.57778000005</v>
      </c>
      <c r="D12" s="217">
        <v>0</v>
      </c>
      <c r="E12" s="217">
        <f t="shared" si="0"/>
        <v>1115441.9550000001</v>
      </c>
      <c r="G12" s="69"/>
      <c r="H12" s="217"/>
      <c r="I12" s="217"/>
      <c r="K12" s="2"/>
      <c r="L12" s="2"/>
      <c r="M12" s="2"/>
      <c r="N12" s="2"/>
    </row>
    <row r="13" spans="1:14">
      <c r="A13" s="570" t="s">
        <v>15</v>
      </c>
      <c r="B13" s="217">
        <v>77769.877110000001</v>
      </c>
      <c r="C13" s="217">
        <v>0</v>
      </c>
      <c r="D13" s="217">
        <v>0</v>
      </c>
      <c r="E13" s="217">
        <f t="shared" si="0"/>
        <v>77769.877110000001</v>
      </c>
      <c r="G13" s="69"/>
      <c r="H13" s="217"/>
      <c r="I13" s="217"/>
      <c r="K13" s="2"/>
      <c r="L13" s="2"/>
      <c r="M13" s="2"/>
      <c r="N13" s="2"/>
    </row>
    <row r="14" spans="1:14">
      <c r="A14" s="570" t="s">
        <v>16</v>
      </c>
      <c r="B14" s="217">
        <v>156354.85678999999</v>
      </c>
      <c r="C14" s="217">
        <v>0</v>
      </c>
      <c r="D14" s="217">
        <v>0</v>
      </c>
      <c r="E14" s="217">
        <f t="shared" si="0"/>
        <v>156354.85678999999</v>
      </c>
      <c r="G14" s="69"/>
      <c r="K14" s="2"/>
      <c r="L14" s="2"/>
      <c r="M14" s="2"/>
      <c r="N14" s="2"/>
    </row>
    <row r="15" spans="1:14">
      <c r="A15" s="570" t="s">
        <v>17</v>
      </c>
      <c r="B15" s="217">
        <v>99866.063599999994</v>
      </c>
      <c r="C15" s="217">
        <v>589182.19628999999</v>
      </c>
      <c r="D15" s="217">
        <v>0</v>
      </c>
      <c r="E15" s="217">
        <f t="shared" si="0"/>
        <v>689048.25988999999</v>
      </c>
      <c r="G15" s="69"/>
      <c r="K15" s="2"/>
      <c r="L15" s="2"/>
      <c r="M15" s="2"/>
      <c r="N15" s="2"/>
    </row>
    <row r="16" spans="1:14">
      <c r="A16" s="570" t="s">
        <v>18</v>
      </c>
      <c r="B16" s="217">
        <v>88673.746849999996</v>
      </c>
      <c r="C16" s="217">
        <v>0</v>
      </c>
      <c r="D16" s="217">
        <v>0</v>
      </c>
      <c r="E16" s="217">
        <f t="shared" si="0"/>
        <v>88673.746849999996</v>
      </c>
      <c r="G16" s="69"/>
      <c r="K16" s="2"/>
      <c r="L16" s="2"/>
      <c r="M16" s="2"/>
      <c r="N16" s="2"/>
    </row>
    <row r="17" spans="1:14">
      <c r="A17" s="570" t="s">
        <v>19</v>
      </c>
      <c r="B17" s="217">
        <v>0</v>
      </c>
      <c r="C17" s="217">
        <v>582300.54932999995</v>
      </c>
      <c r="D17" s="217">
        <v>0</v>
      </c>
      <c r="E17" s="217">
        <f t="shared" si="0"/>
        <v>582300.54932999995</v>
      </c>
      <c r="G17" s="69"/>
      <c r="K17" s="2"/>
      <c r="L17" s="2"/>
      <c r="M17" s="2"/>
      <c r="N17" s="2"/>
    </row>
    <row r="18" spans="1:14">
      <c r="A18" s="570" t="s">
        <v>20</v>
      </c>
      <c r="B18" s="217">
        <v>0</v>
      </c>
      <c r="C18" s="217">
        <v>318692.05388000002</v>
      </c>
      <c r="D18" s="217">
        <v>0</v>
      </c>
      <c r="E18" s="217">
        <f t="shared" si="0"/>
        <v>318692.05388000002</v>
      </c>
      <c r="G18" s="69"/>
      <c r="K18" s="2"/>
      <c r="L18" s="2"/>
      <c r="M18" s="2"/>
      <c r="N18" s="2"/>
    </row>
    <row r="19" spans="1:14">
      <c r="A19" s="570" t="s">
        <v>21</v>
      </c>
      <c r="B19" s="217">
        <v>166914.48673999999</v>
      </c>
      <c r="C19" s="217">
        <v>0</v>
      </c>
      <c r="D19" s="217">
        <v>0</v>
      </c>
      <c r="E19" s="217">
        <f t="shared" si="0"/>
        <v>166914.48673999999</v>
      </c>
      <c r="G19" s="69"/>
      <c r="K19" s="2"/>
      <c r="L19" s="2"/>
      <c r="M19" s="2"/>
      <c r="N19" s="2"/>
    </row>
    <row r="20" spans="1:14" ht="13.5" thickBot="1">
      <c r="A20" s="627" t="s">
        <v>6</v>
      </c>
      <c r="B20" s="20">
        <f>SUM(B5:B19)</f>
        <v>2003547.6718400002</v>
      </c>
      <c r="C20" s="20">
        <f>SUM(C5:C19)</f>
        <v>3295017.1303999997</v>
      </c>
      <c r="D20" s="20">
        <f>SUM(D5:D19)</f>
        <v>0</v>
      </c>
      <c r="E20" s="20">
        <f>SUM(E5:E19)</f>
        <v>5298564.8022400001</v>
      </c>
      <c r="F20" s="2"/>
      <c r="G20" s="69"/>
      <c r="K20" s="2"/>
      <c r="L20" s="2"/>
      <c r="M20" s="2"/>
      <c r="N20" s="2"/>
    </row>
    <row r="21" spans="1:14" ht="13.5" thickTop="1">
      <c r="A21" s="799" t="s">
        <v>470</v>
      </c>
      <c r="C21" s="115"/>
      <c r="D21" s="115"/>
      <c r="E21" s="116"/>
      <c r="F21" s="115"/>
    </row>
    <row r="22" spans="1:14">
      <c r="C22" s="115"/>
      <c r="D22" s="115"/>
      <c r="E22" s="116"/>
      <c r="F22" s="115"/>
    </row>
    <row r="23" spans="1:14">
      <c r="C23" s="115"/>
      <c r="D23" s="115"/>
      <c r="E23" s="115"/>
      <c r="F23" s="115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26"/>
  <sheetViews>
    <sheetView showGridLines="0" zoomScaleNormal="100" workbookViewId="0"/>
  </sheetViews>
  <sheetFormatPr baseColWidth="10" defaultColWidth="11.42578125" defaultRowHeight="11.25"/>
  <cols>
    <col min="1" max="1" width="19.5703125" style="78" customWidth="1"/>
    <col min="2" max="2" width="11.85546875" style="78" customWidth="1"/>
    <col min="3" max="3" width="12.140625" style="78" customWidth="1"/>
    <col min="4" max="4" width="12.42578125" style="78" customWidth="1"/>
    <col min="5" max="5" width="16" style="78" customWidth="1"/>
    <col min="6" max="6" width="14.42578125" style="78" customWidth="1"/>
    <col min="7" max="7" width="16.7109375" style="78" customWidth="1"/>
    <col min="8" max="8" width="12.7109375" style="78" customWidth="1"/>
    <col min="9" max="9" width="12.42578125" style="78" customWidth="1"/>
    <col min="10" max="10" width="11.140625" style="78" customWidth="1"/>
    <col min="11" max="11" width="14.85546875" style="78" customWidth="1"/>
    <col min="12" max="12" width="15.140625" style="78" customWidth="1"/>
    <col min="13" max="13" width="17.140625" style="78" customWidth="1"/>
    <col min="14" max="14" width="18" style="78" customWidth="1"/>
    <col min="15" max="15" width="18.28515625" style="78" customWidth="1"/>
    <col min="16" max="16" width="18.42578125" style="78" bestFit="1" customWidth="1"/>
    <col min="17" max="256" width="11.42578125" style="78"/>
    <col min="257" max="257" width="19.5703125" style="78" customWidth="1"/>
    <col min="258" max="258" width="11.85546875" style="78" customWidth="1"/>
    <col min="259" max="259" width="12.140625" style="78" customWidth="1"/>
    <col min="260" max="260" width="12.42578125" style="78" customWidth="1"/>
    <col min="261" max="262" width="11.85546875" style="78" customWidth="1"/>
    <col min="263" max="263" width="12" style="78" customWidth="1"/>
    <col min="264" max="264" width="12.7109375" style="78" customWidth="1"/>
    <col min="265" max="265" width="12.42578125" style="78" customWidth="1"/>
    <col min="266" max="266" width="11.140625" style="78" customWidth="1"/>
    <col min="267" max="267" width="12.140625" style="78" customWidth="1"/>
    <col min="268" max="268" width="12.5703125" style="78" customWidth="1"/>
    <col min="269" max="269" width="12.7109375" style="78" customWidth="1"/>
    <col min="270" max="270" width="12.5703125" style="78" customWidth="1"/>
    <col min="271" max="271" width="13.28515625" style="78" customWidth="1"/>
    <col min="272" max="272" width="18.42578125" style="78" bestFit="1" customWidth="1"/>
    <col min="273" max="512" width="11.42578125" style="78"/>
    <col min="513" max="513" width="19.5703125" style="78" customWidth="1"/>
    <col min="514" max="514" width="11.85546875" style="78" customWidth="1"/>
    <col min="515" max="515" width="12.140625" style="78" customWidth="1"/>
    <col min="516" max="516" width="12.42578125" style="78" customWidth="1"/>
    <col min="517" max="518" width="11.85546875" style="78" customWidth="1"/>
    <col min="519" max="519" width="12" style="78" customWidth="1"/>
    <col min="520" max="520" width="12.7109375" style="78" customWidth="1"/>
    <col min="521" max="521" width="12.42578125" style="78" customWidth="1"/>
    <col min="522" max="522" width="11.140625" style="78" customWidth="1"/>
    <col min="523" max="523" width="12.140625" style="78" customWidth="1"/>
    <col min="524" max="524" width="12.5703125" style="78" customWidth="1"/>
    <col min="525" max="525" width="12.7109375" style="78" customWidth="1"/>
    <col min="526" max="526" width="12.5703125" style="78" customWidth="1"/>
    <col min="527" max="527" width="13.28515625" style="78" customWidth="1"/>
    <col min="528" max="528" width="18.42578125" style="78" bestFit="1" customWidth="1"/>
    <col min="529" max="768" width="11.42578125" style="78"/>
    <col min="769" max="769" width="19.5703125" style="78" customWidth="1"/>
    <col min="770" max="770" width="11.85546875" style="78" customWidth="1"/>
    <col min="771" max="771" width="12.140625" style="78" customWidth="1"/>
    <col min="772" max="772" width="12.42578125" style="78" customWidth="1"/>
    <col min="773" max="774" width="11.85546875" style="78" customWidth="1"/>
    <col min="775" max="775" width="12" style="78" customWidth="1"/>
    <col min="776" max="776" width="12.7109375" style="78" customWidth="1"/>
    <col min="777" max="777" width="12.42578125" style="78" customWidth="1"/>
    <col min="778" max="778" width="11.140625" style="78" customWidth="1"/>
    <col min="779" max="779" width="12.140625" style="78" customWidth="1"/>
    <col min="780" max="780" width="12.5703125" style="78" customWidth="1"/>
    <col min="781" max="781" width="12.7109375" style="78" customWidth="1"/>
    <col min="782" max="782" width="12.5703125" style="78" customWidth="1"/>
    <col min="783" max="783" width="13.28515625" style="78" customWidth="1"/>
    <col min="784" max="784" width="18.42578125" style="78" bestFit="1" customWidth="1"/>
    <col min="785" max="1024" width="11.42578125" style="78"/>
    <col min="1025" max="1025" width="19.5703125" style="78" customWidth="1"/>
    <col min="1026" max="1026" width="11.85546875" style="78" customWidth="1"/>
    <col min="1027" max="1027" width="12.140625" style="78" customWidth="1"/>
    <col min="1028" max="1028" width="12.42578125" style="78" customWidth="1"/>
    <col min="1029" max="1030" width="11.85546875" style="78" customWidth="1"/>
    <col min="1031" max="1031" width="12" style="78" customWidth="1"/>
    <col min="1032" max="1032" width="12.7109375" style="78" customWidth="1"/>
    <col min="1033" max="1033" width="12.42578125" style="78" customWidth="1"/>
    <col min="1034" max="1034" width="11.140625" style="78" customWidth="1"/>
    <col min="1035" max="1035" width="12.140625" style="78" customWidth="1"/>
    <col min="1036" max="1036" width="12.5703125" style="78" customWidth="1"/>
    <col min="1037" max="1037" width="12.7109375" style="78" customWidth="1"/>
    <col min="1038" max="1038" width="12.5703125" style="78" customWidth="1"/>
    <col min="1039" max="1039" width="13.28515625" style="78" customWidth="1"/>
    <col min="1040" max="1040" width="18.42578125" style="78" bestFit="1" customWidth="1"/>
    <col min="1041" max="1280" width="11.42578125" style="78"/>
    <col min="1281" max="1281" width="19.5703125" style="78" customWidth="1"/>
    <col min="1282" max="1282" width="11.85546875" style="78" customWidth="1"/>
    <col min="1283" max="1283" width="12.140625" style="78" customWidth="1"/>
    <col min="1284" max="1284" width="12.42578125" style="78" customWidth="1"/>
    <col min="1285" max="1286" width="11.85546875" style="78" customWidth="1"/>
    <col min="1287" max="1287" width="12" style="78" customWidth="1"/>
    <col min="1288" max="1288" width="12.7109375" style="78" customWidth="1"/>
    <col min="1289" max="1289" width="12.42578125" style="78" customWidth="1"/>
    <col min="1290" max="1290" width="11.140625" style="78" customWidth="1"/>
    <col min="1291" max="1291" width="12.140625" style="78" customWidth="1"/>
    <col min="1292" max="1292" width="12.5703125" style="78" customWidth="1"/>
    <col min="1293" max="1293" width="12.7109375" style="78" customWidth="1"/>
    <col min="1294" max="1294" width="12.5703125" style="78" customWidth="1"/>
    <col min="1295" max="1295" width="13.28515625" style="78" customWidth="1"/>
    <col min="1296" max="1296" width="18.42578125" style="78" bestFit="1" customWidth="1"/>
    <col min="1297" max="1536" width="11.42578125" style="78"/>
    <col min="1537" max="1537" width="19.5703125" style="78" customWidth="1"/>
    <col min="1538" max="1538" width="11.85546875" style="78" customWidth="1"/>
    <col min="1539" max="1539" width="12.140625" style="78" customWidth="1"/>
    <col min="1540" max="1540" width="12.42578125" style="78" customWidth="1"/>
    <col min="1541" max="1542" width="11.85546875" style="78" customWidth="1"/>
    <col min="1543" max="1543" width="12" style="78" customWidth="1"/>
    <col min="1544" max="1544" width="12.7109375" style="78" customWidth="1"/>
    <col min="1545" max="1545" width="12.42578125" style="78" customWidth="1"/>
    <col min="1546" max="1546" width="11.140625" style="78" customWidth="1"/>
    <col min="1547" max="1547" width="12.140625" style="78" customWidth="1"/>
    <col min="1548" max="1548" width="12.5703125" style="78" customWidth="1"/>
    <col min="1549" max="1549" width="12.7109375" style="78" customWidth="1"/>
    <col min="1550" max="1550" width="12.5703125" style="78" customWidth="1"/>
    <col min="1551" max="1551" width="13.28515625" style="78" customWidth="1"/>
    <col min="1552" max="1552" width="18.42578125" style="78" bestFit="1" customWidth="1"/>
    <col min="1553" max="1792" width="11.42578125" style="78"/>
    <col min="1793" max="1793" width="19.5703125" style="78" customWidth="1"/>
    <col min="1794" max="1794" width="11.85546875" style="78" customWidth="1"/>
    <col min="1795" max="1795" width="12.140625" style="78" customWidth="1"/>
    <col min="1796" max="1796" width="12.42578125" style="78" customWidth="1"/>
    <col min="1797" max="1798" width="11.85546875" style="78" customWidth="1"/>
    <col min="1799" max="1799" width="12" style="78" customWidth="1"/>
    <col min="1800" max="1800" width="12.7109375" style="78" customWidth="1"/>
    <col min="1801" max="1801" width="12.42578125" style="78" customWidth="1"/>
    <col min="1802" max="1802" width="11.140625" style="78" customWidth="1"/>
    <col min="1803" max="1803" width="12.140625" style="78" customWidth="1"/>
    <col min="1804" max="1804" width="12.5703125" style="78" customWidth="1"/>
    <col min="1805" max="1805" width="12.7109375" style="78" customWidth="1"/>
    <col min="1806" max="1806" width="12.5703125" style="78" customWidth="1"/>
    <col min="1807" max="1807" width="13.28515625" style="78" customWidth="1"/>
    <col min="1808" max="1808" width="18.42578125" style="78" bestFit="1" customWidth="1"/>
    <col min="1809" max="2048" width="11.42578125" style="78"/>
    <col min="2049" max="2049" width="19.5703125" style="78" customWidth="1"/>
    <col min="2050" max="2050" width="11.85546875" style="78" customWidth="1"/>
    <col min="2051" max="2051" width="12.140625" style="78" customWidth="1"/>
    <col min="2052" max="2052" width="12.42578125" style="78" customWidth="1"/>
    <col min="2053" max="2054" width="11.85546875" style="78" customWidth="1"/>
    <col min="2055" max="2055" width="12" style="78" customWidth="1"/>
    <col min="2056" max="2056" width="12.7109375" style="78" customWidth="1"/>
    <col min="2057" max="2057" width="12.42578125" style="78" customWidth="1"/>
    <col min="2058" max="2058" width="11.140625" style="78" customWidth="1"/>
    <col min="2059" max="2059" width="12.140625" style="78" customWidth="1"/>
    <col min="2060" max="2060" width="12.5703125" style="78" customWidth="1"/>
    <col min="2061" max="2061" width="12.7109375" style="78" customWidth="1"/>
    <col min="2062" max="2062" width="12.5703125" style="78" customWidth="1"/>
    <col min="2063" max="2063" width="13.28515625" style="78" customWidth="1"/>
    <col min="2064" max="2064" width="18.42578125" style="78" bestFit="1" customWidth="1"/>
    <col min="2065" max="2304" width="11.42578125" style="78"/>
    <col min="2305" max="2305" width="19.5703125" style="78" customWidth="1"/>
    <col min="2306" max="2306" width="11.85546875" style="78" customWidth="1"/>
    <col min="2307" max="2307" width="12.140625" style="78" customWidth="1"/>
    <col min="2308" max="2308" width="12.42578125" style="78" customWidth="1"/>
    <col min="2309" max="2310" width="11.85546875" style="78" customWidth="1"/>
    <col min="2311" max="2311" width="12" style="78" customWidth="1"/>
    <col min="2312" max="2312" width="12.7109375" style="78" customWidth="1"/>
    <col min="2313" max="2313" width="12.42578125" style="78" customWidth="1"/>
    <col min="2314" max="2314" width="11.140625" style="78" customWidth="1"/>
    <col min="2315" max="2315" width="12.140625" style="78" customWidth="1"/>
    <col min="2316" max="2316" width="12.5703125" style="78" customWidth="1"/>
    <col min="2317" max="2317" width="12.7109375" style="78" customWidth="1"/>
    <col min="2318" max="2318" width="12.5703125" style="78" customWidth="1"/>
    <col min="2319" max="2319" width="13.28515625" style="78" customWidth="1"/>
    <col min="2320" max="2320" width="18.42578125" style="78" bestFit="1" customWidth="1"/>
    <col min="2321" max="2560" width="11.42578125" style="78"/>
    <col min="2561" max="2561" width="19.5703125" style="78" customWidth="1"/>
    <col min="2562" max="2562" width="11.85546875" style="78" customWidth="1"/>
    <col min="2563" max="2563" width="12.140625" style="78" customWidth="1"/>
    <col min="2564" max="2564" width="12.42578125" style="78" customWidth="1"/>
    <col min="2565" max="2566" width="11.85546875" style="78" customWidth="1"/>
    <col min="2567" max="2567" width="12" style="78" customWidth="1"/>
    <col min="2568" max="2568" width="12.7109375" style="78" customWidth="1"/>
    <col min="2569" max="2569" width="12.42578125" style="78" customWidth="1"/>
    <col min="2570" max="2570" width="11.140625" style="78" customWidth="1"/>
    <col min="2571" max="2571" width="12.140625" style="78" customWidth="1"/>
    <col min="2572" max="2572" width="12.5703125" style="78" customWidth="1"/>
    <col min="2573" max="2573" width="12.7109375" style="78" customWidth="1"/>
    <col min="2574" max="2574" width="12.5703125" style="78" customWidth="1"/>
    <col min="2575" max="2575" width="13.28515625" style="78" customWidth="1"/>
    <col min="2576" max="2576" width="18.42578125" style="78" bestFit="1" customWidth="1"/>
    <col min="2577" max="2816" width="11.42578125" style="78"/>
    <col min="2817" max="2817" width="19.5703125" style="78" customWidth="1"/>
    <col min="2818" max="2818" width="11.85546875" style="78" customWidth="1"/>
    <col min="2819" max="2819" width="12.140625" style="78" customWidth="1"/>
    <col min="2820" max="2820" width="12.42578125" style="78" customWidth="1"/>
    <col min="2821" max="2822" width="11.85546875" style="78" customWidth="1"/>
    <col min="2823" max="2823" width="12" style="78" customWidth="1"/>
    <col min="2824" max="2824" width="12.7109375" style="78" customWidth="1"/>
    <col min="2825" max="2825" width="12.42578125" style="78" customWidth="1"/>
    <col min="2826" max="2826" width="11.140625" style="78" customWidth="1"/>
    <col min="2827" max="2827" width="12.140625" style="78" customWidth="1"/>
    <col min="2828" max="2828" width="12.5703125" style="78" customWidth="1"/>
    <col min="2829" max="2829" width="12.7109375" style="78" customWidth="1"/>
    <col min="2830" max="2830" width="12.5703125" style="78" customWidth="1"/>
    <col min="2831" max="2831" width="13.28515625" style="78" customWidth="1"/>
    <col min="2832" max="2832" width="18.42578125" style="78" bestFit="1" customWidth="1"/>
    <col min="2833" max="3072" width="11.42578125" style="78"/>
    <col min="3073" max="3073" width="19.5703125" style="78" customWidth="1"/>
    <col min="3074" max="3074" width="11.85546875" style="78" customWidth="1"/>
    <col min="3075" max="3075" width="12.140625" style="78" customWidth="1"/>
    <col min="3076" max="3076" width="12.42578125" style="78" customWidth="1"/>
    <col min="3077" max="3078" width="11.85546875" style="78" customWidth="1"/>
    <col min="3079" max="3079" width="12" style="78" customWidth="1"/>
    <col min="3080" max="3080" width="12.7109375" style="78" customWidth="1"/>
    <col min="3081" max="3081" width="12.42578125" style="78" customWidth="1"/>
    <col min="3082" max="3082" width="11.140625" style="78" customWidth="1"/>
    <col min="3083" max="3083" width="12.140625" style="78" customWidth="1"/>
    <col min="3084" max="3084" width="12.5703125" style="78" customWidth="1"/>
    <col min="3085" max="3085" width="12.7109375" style="78" customWidth="1"/>
    <col min="3086" max="3086" width="12.5703125" style="78" customWidth="1"/>
    <col min="3087" max="3087" width="13.28515625" style="78" customWidth="1"/>
    <col min="3088" max="3088" width="18.42578125" style="78" bestFit="1" customWidth="1"/>
    <col min="3089" max="3328" width="11.42578125" style="78"/>
    <col min="3329" max="3329" width="19.5703125" style="78" customWidth="1"/>
    <col min="3330" max="3330" width="11.85546875" style="78" customWidth="1"/>
    <col min="3331" max="3331" width="12.140625" style="78" customWidth="1"/>
    <col min="3332" max="3332" width="12.42578125" style="78" customWidth="1"/>
    <col min="3333" max="3334" width="11.85546875" style="78" customWidth="1"/>
    <col min="3335" max="3335" width="12" style="78" customWidth="1"/>
    <col min="3336" max="3336" width="12.7109375" style="78" customWidth="1"/>
    <col min="3337" max="3337" width="12.42578125" style="78" customWidth="1"/>
    <col min="3338" max="3338" width="11.140625" style="78" customWidth="1"/>
    <col min="3339" max="3339" width="12.140625" style="78" customWidth="1"/>
    <col min="3340" max="3340" width="12.5703125" style="78" customWidth="1"/>
    <col min="3341" max="3341" width="12.7109375" style="78" customWidth="1"/>
    <col min="3342" max="3342" width="12.5703125" style="78" customWidth="1"/>
    <col min="3343" max="3343" width="13.28515625" style="78" customWidth="1"/>
    <col min="3344" max="3344" width="18.42578125" style="78" bestFit="1" customWidth="1"/>
    <col min="3345" max="3584" width="11.42578125" style="78"/>
    <col min="3585" max="3585" width="19.5703125" style="78" customWidth="1"/>
    <col min="3586" max="3586" width="11.85546875" style="78" customWidth="1"/>
    <col min="3587" max="3587" width="12.140625" style="78" customWidth="1"/>
    <col min="3588" max="3588" width="12.42578125" style="78" customWidth="1"/>
    <col min="3589" max="3590" width="11.85546875" style="78" customWidth="1"/>
    <col min="3591" max="3591" width="12" style="78" customWidth="1"/>
    <col min="3592" max="3592" width="12.7109375" style="78" customWidth="1"/>
    <col min="3593" max="3593" width="12.42578125" style="78" customWidth="1"/>
    <col min="3594" max="3594" width="11.140625" style="78" customWidth="1"/>
    <col min="3595" max="3595" width="12.140625" style="78" customWidth="1"/>
    <col min="3596" max="3596" width="12.5703125" style="78" customWidth="1"/>
    <col min="3597" max="3597" width="12.7109375" style="78" customWidth="1"/>
    <col min="3598" max="3598" width="12.5703125" style="78" customWidth="1"/>
    <col min="3599" max="3599" width="13.28515625" style="78" customWidth="1"/>
    <col min="3600" max="3600" width="18.42578125" style="78" bestFit="1" customWidth="1"/>
    <col min="3601" max="3840" width="11.42578125" style="78"/>
    <col min="3841" max="3841" width="19.5703125" style="78" customWidth="1"/>
    <col min="3842" max="3842" width="11.85546875" style="78" customWidth="1"/>
    <col min="3843" max="3843" width="12.140625" style="78" customWidth="1"/>
    <col min="3844" max="3844" width="12.42578125" style="78" customWidth="1"/>
    <col min="3845" max="3846" width="11.85546875" style="78" customWidth="1"/>
    <col min="3847" max="3847" width="12" style="78" customWidth="1"/>
    <col min="3848" max="3848" width="12.7109375" style="78" customWidth="1"/>
    <col min="3849" max="3849" width="12.42578125" style="78" customWidth="1"/>
    <col min="3850" max="3850" width="11.140625" style="78" customWidth="1"/>
    <col min="3851" max="3851" width="12.140625" style="78" customWidth="1"/>
    <col min="3852" max="3852" width="12.5703125" style="78" customWidth="1"/>
    <col min="3853" max="3853" width="12.7109375" style="78" customWidth="1"/>
    <col min="3854" max="3854" width="12.5703125" style="78" customWidth="1"/>
    <col min="3855" max="3855" width="13.28515625" style="78" customWidth="1"/>
    <col min="3856" max="3856" width="18.42578125" style="78" bestFit="1" customWidth="1"/>
    <col min="3857" max="4096" width="11.42578125" style="78"/>
    <col min="4097" max="4097" width="19.5703125" style="78" customWidth="1"/>
    <col min="4098" max="4098" width="11.85546875" style="78" customWidth="1"/>
    <col min="4099" max="4099" width="12.140625" style="78" customWidth="1"/>
    <col min="4100" max="4100" width="12.42578125" style="78" customWidth="1"/>
    <col min="4101" max="4102" width="11.85546875" style="78" customWidth="1"/>
    <col min="4103" max="4103" width="12" style="78" customWidth="1"/>
    <col min="4104" max="4104" width="12.7109375" style="78" customWidth="1"/>
    <col min="4105" max="4105" width="12.42578125" style="78" customWidth="1"/>
    <col min="4106" max="4106" width="11.140625" style="78" customWidth="1"/>
    <col min="4107" max="4107" width="12.140625" style="78" customWidth="1"/>
    <col min="4108" max="4108" width="12.5703125" style="78" customWidth="1"/>
    <col min="4109" max="4109" width="12.7109375" style="78" customWidth="1"/>
    <col min="4110" max="4110" width="12.5703125" style="78" customWidth="1"/>
    <col min="4111" max="4111" width="13.28515625" style="78" customWidth="1"/>
    <col min="4112" max="4112" width="18.42578125" style="78" bestFit="1" customWidth="1"/>
    <col min="4113" max="4352" width="11.42578125" style="78"/>
    <col min="4353" max="4353" width="19.5703125" style="78" customWidth="1"/>
    <col min="4354" max="4354" width="11.85546875" style="78" customWidth="1"/>
    <col min="4355" max="4355" width="12.140625" style="78" customWidth="1"/>
    <col min="4356" max="4356" width="12.42578125" style="78" customWidth="1"/>
    <col min="4357" max="4358" width="11.85546875" style="78" customWidth="1"/>
    <col min="4359" max="4359" width="12" style="78" customWidth="1"/>
    <col min="4360" max="4360" width="12.7109375" style="78" customWidth="1"/>
    <col min="4361" max="4361" width="12.42578125" style="78" customWidth="1"/>
    <col min="4362" max="4362" width="11.140625" style="78" customWidth="1"/>
    <col min="4363" max="4363" width="12.140625" style="78" customWidth="1"/>
    <col min="4364" max="4364" width="12.5703125" style="78" customWidth="1"/>
    <col min="4365" max="4365" width="12.7109375" style="78" customWidth="1"/>
    <col min="4366" max="4366" width="12.5703125" style="78" customWidth="1"/>
    <col min="4367" max="4367" width="13.28515625" style="78" customWidth="1"/>
    <col min="4368" max="4368" width="18.42578125" style="78" bestFit="1" customWidth="1"/>
    <col min="4369" max="4608" width="11.42578125" style="78"/>
    <col min="4609" max="4609" width="19.5703125" style="78" customWidth="1"/>
    <col min="4610" max="4610" width="11.85546875" style="78" customWidth="1"/>
    <col min="4611" max="4611" width="12.140625" style="78" customWidth="1"/>
    <col min="4612" max="4612" width="12.42578125" style="78" customWidth="1"/>
    <col min="4613" max="4614" width="11.85546875" style="78" customWidth="1"/>
    <col min="4615" max="4615" width="12" style="78" customWidth="1"/>
    <col min="4616" max="4616" width="12.7109375" style="78" customWidth="1"/>
    <col min="4617" max="4617" width="12.42578125" style="78" customWidth="1"/>
    <col min="4618" max="4618" width="11.140625" style="78" customWidth="1"/>
    <col min="4619" max="4619" width="12.140625" style="78" customWidth="1"/>
    <col min="4620" max="4620" width="12.5703125" style="78" customWidth="1"/>
    <col min="4621" max="4621" width="12.7109375" style="78" customWidth="1"/>
    <col min="4622" max="4622" width="12.5703125" style="78" customWidth="1"/>
    <col min="4623" max="4623" width="13.28515625" style="78" customWidth="1"/>
    <col min="4624" max="4624" width="18.42578125" style="78" bestFit="1" customWidth="1"/>
    <col min="4625" max="4864" width="11.42578125" style="78"/>
    <col min="4865" max="4865" width="19.5703125" style="78" customWidth="1"/>
    <col min="4866" max="4866" width="11.85546875" style="78" customWidth="1"/>
    <col min="4867" max="4867" width="12.140625" style="78" customWidth="1"/>
    <col min="4868" max="4868" width="12.42578125" style="78" customWidth="1"/>
    <col min="4869" max="4870" width="11.85546875" style="78" customWidth="1"/>
    <col min="4871" max="4871" width="12" style="78" customWidth="1"/>
    <col min="4872" max="4872" width="12.7109375" style="78" customWidth="1"/>
    <col min="4873" max="4873" width="12.42578125" style="78" customWidth="1"/>
    <col min="4874" max="4874" width="11.140625" style="78" customWidth="1"/>
    <col min="4875" max="4875" width="12.140625" style="78" customWidth="1"/>
    <col min="4876" max="4876" width="12.5703125" style="78" customWidth="1"/>
    <col min="4877" max="4877" width="12.7109375" style="78" customWidth="1"/>
    <col min="4878" max="4878" width="12.5703125" style="78" customWidth="1"/>
    <col min="4879" max="4879" width="13.28515625" style="78" customWidth="1"/>
    <col min="4880" max="4880" width="18.42578125" style="78" bestFit="1" customWidth="1"/>
    <col min="4881" max="5120" width="11.42578125" style="78"/>
    <col min="5121" max="5121" width="19.5703125" style="78" customWidth="1"/>
    <col min="5122" max="5122" width="11.85546875" style="78" customWidth="1"/>
    <col min="5123" max="5123" width="12.140625" style="78" customWidth="1"/>
    <col min="5124" max="5124" width="12.42578125" style="78" customWidth="1"/>
    <col min="5125" max="5126" width="11.85546875" style="78" customWidth="1"/>
    <col min="5127" max="5127" width="12" style="78" customWidth="1"/>
    <col min="5128" max="5128" width="12.7109375" style="78" customWidth="1"/>
    <col min="5129" max="5129" width="12.42578125" style="78" customWidth="1"/>
    <col min="5130" max="5130" width="11.140625" style="78" customWidth="1"/>
    <col min="5131" max="5131" width="12.140625" style="78" customWidth="1"/>
    <col min="5132" max="5132" width="12.5703125" style="78" customWidth="1"/>
    <col min="5133" max="5133" width="12.7109375" style="78" customWidth="1"/>
    <col min="5134" max="5134" width="12.5703125" style="78" customWidth="1"/>
    <col min="5135" max="5135" width="13.28515625" style="78" customWidth="1"/>
    <col min="5136" max="5136" width="18.42578125" style="78" bestFit="1" customWidth="1"/>
    <col min="5137" max="5376" width="11.42578125" style="78"/>
    <col min="5377" max="5377" width="19.5703125" style="78" customWidth="1"/>
    <col min="5378" max="5378" width="11.85546875" style="78" customWidth="1"/>
    <col min="5379" max="5379" width="12.140625" style="78" customWidth="1"/>
    <col min="5380" max="5380" width="12.42578125" style="78" customWidth="1"/>
    <col min="5381" max="5382" width="11.85546875" style="78" customWidth="1"/>
    <col min="5383" max="5383" width="12" style="78" customWidth="1"/>
    <col min="5384" max="5384" width="12.7109375" style="78" customWidth="1"/>
    <col min="5385" max="5385" width="12.42578125" style="78" customWidth="1"/>
    <col min="5386" max="5386" width="11.140625" style="78" customWidth="1"/>
    <col min="5387" max="5387" width="12.140625" style="78" customWidth="1"/>
    <col min="5388" max="5388" width="12.5703125" style="78" customWidth="1"/>
    <col min="5389" max="5389" width="12.7109375" style="78" customWidth="1"/>
    <col min="5390" max="5390" width="12.5703125" style="78" customWidth="1"/>
    <col min="5391" max="5391" width="13.28515625" style="78" customWidth="1"/>
    <col min="5392" max="5392" width="18.42578125" style="78" bestFit="1" customWidth="1"/>
    <col min="5393" max="5632" width="11.42578125" style="78"/>
    <col min="5633" max="5633" width="19.5703125" style="78" customWidth="1"/>
    <col min="5634" max="5634" width="11.85546875" style="78" customWidth="1"/>
    <col min="5635" max="5635" width="12.140625" style="78" customWidth="1"/>
    <col min="5636" max="5636" width="12.42578125" style="78" customWidth="1"/>
    <col min="5637" max="5638" width="11.85546875" style="78" customWidth="1"/>
    <col min="5639" max="5639" width="12" style="78" customWidth="1"/>
    <col min="5640" max="5640" width="12.7109375" style="78" customWidth="1"/>
    <col min="5641" max="5641" width="12.42578125" style="78" customWidth="1"/>
    <col min="5642" max="5642" width="11.140625" style="78" customWidth="1"/>
    <col min="5643" max="5643" width="12.140625" style="78" customWidth="1"/>
    <col min="5644" max="5644" width="12.5703125" style="78" customWidth="1"/>
    <col min="5645" max="5645" width="12.7109375" style="78" customWidth="1"/>
    <col min="5646" max="5646" width="12.5703125" style="78" customWidth="1"/>
    <col min="5647" max="5647" width="13.28515625" style="78" customWidth="1"/>
    <col min="5648" max="5648" width="18.42578125" style="78" bestFit="1" customWidth="1"/>
    <col min="5649" max="5888" width="11.42578125" style="78"/>
    <col min="5889" max="5889" width="19.5703125" style="78" customWidth="1"/>
    <col min="5890" max="5890" width="11.85546875" style="78" customWidth="1"/>
    <col min="5891" max="5891" width="12.140625" style="78" customWidth="1"/>
    <col min="5892" max="5892" width="12.42578125" style="78" customWidth="1"/>
    <col min="5893" max="5894" width="11.85546875" style="78" customWidth="1"/>
    <col min="5895" max="5895" width="12" style="78" customWidth="1"/>
    <col min="5896" max="5896" width="12.7109375" style="78" customWidth="1"/>
    <col min="5897" max="5897" width="12.42578125" style="78" customWidth="1"/>
    <col min="5898" max="5898" width="11.140625" style="78" customWidth="1"/>
    <col min="5899" max="5899" width="12.140625" style="78" customWidth="1"/>
    <col min="5900" max="5900" width="12.5703125" style="78" customWidth="1"/>
    <col min="5901" max="5901" width="12.7109375" style="78" customWidth="1"/>
    <col min="5902" max="5902" width="12.5703125" style="78" customWidth="1"/>
    <col min="5903" max="5903" width="13.28515625" style="78" customWidth="1"/>
    <col min="5904" max="5904" width="18.42578125" style="78" bestFit="1" customWidth="1"/>
    <col min="5905" max="6144" width="11.42578125" style="78"/>
    <col min="6145" max="6145" width="19.5703125" style="78" customWidth="1"/>
    <col min="6146" max="6146" width="11.85546875" style="78" customWidth="1"/>
    <col min="6147" max="6147" width="12.140625" style="78" customWidth="1"/>
    <col min="6148" max="6148" width="12.42578125" style="78" customWidth="1"/>
    <col min="6149" max="6150" width="11.85546875" style="78" customWidth="1"/>
    <col min="6151" max="6151" width="12" style="78" customWidth="1"/>
    <col min="6152" max="6152" width="12.7109375" style="78" customWidth="1"/>
    <col min="6153" max="6153" width="12.42578125" style="78" customWidth="1"/>
    <col min="6154" max="6154" width="11.140625" style="78" customWidth="1"/>
    <col min="6155" max="6155" width="12.140625" style="78" customWidth="1"/>
    <col min="6156" max="6156" width="12.5703125" style="78" customWidth="1"/>
    <col min="6157" max="6157" width="12.7109375" style="78" customWidth="1"/>
    <col min="6158" max="6158" width="12.5703125" style="78" customWidth="1"/>
    <col min="6159" max="6159" width="13.28515625" style="78" customWidth="1"/>
    <col min="6160" max="6160" width="18.42578125" style="78" bestFit="1" customWidth="1"/>
    <col min="6161" max="6400" width="11.42578125" style="78"/>
    <col min="6401" max="6401" width="19.5703125" style="78" customWidth="1"/>
    <col min="6402" max="6402" width="11.85546875" style="78" customWidth="1"/>
    <col min="6403" max="6403" width="12.140625" style="78" customWidth="1"/>
    <col min="6404" max="6404" width="12.42578125" style="78" customWidth="1"/>
    <col min="6405" max="6406" width="11.85546875" style="78" customWidth="1"/>
    <col min="6407" max="6407" width="12" style="78" customWidth="1"/>
    <col min="6408" max="6408" width="12.7109375" style="78" customWidth="1"/>
    <col min="6409" max="6409" width="12.42578125" style="78" customWidth="1"/>
    <col min="6410" max="6410" width="11.140625" style="78" customWidth="1"/>
    <col min="6411" max="6411" width="12.140625" style="78" customWidth="1"/>
    <col min="6412" max="6412" width="12.5703125" style="78" customWidth="1"/>
    <col min="6413" max="6413" width="12.7109375" style="78" customWidth="1"/>
    <col min="6414" max="6414" width="12.5703125" style="78" customWidth="1"/>
    <col min="6415" max="6415" width="13.28515625" style="78" customWidth="1"/>
    <col min="6416" max="6416" width="18.42578125" style="78" bestFit="1" customWidth="1"/>
    <col min="6417" max="6656" width="11.42578125" style="78"/>
    <col min="6657" max="6657" width="19.5703125" style="78" customWidth="1"/>
    <col min="6658" max="6658" width="11.85546875" style="78" customWidth="1"/>
    <col min="6659" max="6659" width="12.140625" style="78" customWidth="1"/>
    <col min="6660" max="6660" width="12.42578125" style="78" customWidth="1"/>
    <col min="6661" max="6662" width="11.85546875" style="78" customWidth="1"/>
    <col min="6663" max="6663" width="12" style="78" customWidth="1"/>
    <col min="6664" max="6664" width="12.7109375" style="78" customWidth="1"/>
    <col min="6665" max="6665" width="12.42578125" style="78" customWidth="1"/>
    <col min="6666" max="6666" width="11.140625" style="78" customWidth="1"/>
    <col min="6667" max="6667" width="12.140625" style="78" customWidth="1"/>
    <col min="6668" max="6668" width="12.5703125" style="78" customWidth="1"/>
    <col min="6669" max="6669" width="12.7109375" style="78" customWidth="1"/>
    <col min="6670" max="6670" width="12.5703125" style="78" customWidth="1"/>
    <col min="6671" max="6671" width="13.28515625" style="78" customWidth="1"/>
    <col min="6672" max="6672" width="18.42578125" style="78" bestFit="1" customWidth="1"/>
    <col min="6673" max="6912" width="11.42578125" style="78"/>
    <col min="6913" max="6913" width="19.5703125" style="78" customWidth="1"/>
    <col min="6914" max="6914" width="11.85546875" style="78" customWidth="1"/>
    <col min="6915" max="6915" width="12.140625" style="78" customWidth="1"/>
    <col min="6916" max="6916" width="12.42578125" style="78" customWidth="1"/>
    <col min="6917" max="6918" width="11.85546875" style="78" customWidth="1"/>
    <col min="6919" max="6919" width="12" style="78" customWidth="1"/>
    <col min="6920" max="6920" width="12.7109375" style="78" customWidth="1"/>
    <col min="6921" max="6921" width="12.42578125" style="78" customWidth="1"/>
    <col min="6922" max="6922" width="11.140625" style="78" customWidth="1"/>
    <col min="6923" max="6923" width="12.140625" style="78" customWidth="1"/>
    <col min="6924" max="6924" width="12.5703125" style="78" customWidth="1"/>
    <col min="6925" max="6925" width="12.7109375" style="78" customWidth="1"/>
    <col min="6926" max="6926" width="12.5703125" style="78" customWidth="1"/>
    <col min="6927" max="6927" width="13.28515625" style="78" customWidth="1"/>
    <col min="6928" max="6928" width="18.42578125" style="78" bestFit="1" customWidth="1"/>
    <col min="6929" max="7168" width="11.42578125" style="78"/>
    <col min="7169" max="7169" width="19.5703125" style="78" customWidth="1"/>
    <col min="7170" max="7170" width="11.85546875" style="78" customWidth="1"/>
    <col min="7171" max="7171" width="12.140625" style="78" customWidth="1"/>
    <col min="7172" max="7172" width="12.42578125" style="78" customWidth="1"/>
    <col min="7173" max="7174" width="11.85546875" style="78" customWidth="1"/>
    <col min="7175" max="7175" width="12" style="78" customWidth="1"/>
    <col min="7176" max="7176" width="12.7109375" style="78" customWidth="1"/>
    <col min="7177" max="7177" width="12.42578125" style="78" customWidth="1"/>
    <col min="7178" max="7178" width="11.140625" style="78" customWidth="1"/>
    <col min="7179" max="7179" width="12.140625" style="78" customWidth="1"/>
    <col min="7180" max="7180" width="12.5703125" style="78" customWidth="1"/>
    <col min="7181" max="7181" width="12.7109375" style="78" customWidth="1"/>
    <col min="7182" max="7182" width="12.5703125" style="78" customWidth="1"/>
    <col min="7183" max="7183" width="13.28515625" style="78" customWidth="1"/>
    <col min="7184" max="7184" width="18.42578125" style="78" bestFit="1" customWidth="1"/>
    <col min="7185" max="7424" width="11.42578125" style="78"/>
    <col min="7425" max="7425" width="19.5703125" style="78" customWidth="1"/>
    <col min="7426" max="7426" width="11.85546875" style="78" customWidth="1"/>
    <col min="7427" max="7427" width="12.140625" style="78" customWidth="1"/>
    <col min="7428" max="7428" width="12.42578125" style="78" customWidth="1"/>
    <col min="7429" max="7430" width="11.85546875" style="78" customWidth="1"/>
    <col min="7431" max="7431" width="12" style="78" customWidth="1"/>
    <col min="7432" max="7432" width="12.7109375" style="78" customWidth="1"/>
    <col min="7433" max="7433" width="12.42578125" style="78" customWidth="1"/>
    <col min="7434" max="7434" width="11.140625" style="78" customWidth="1"/>
    <col min="7435" max="7435" width="12.140625" style="78" customWidth="1"/>
    <col min="7436" max="7436" width="12.5703125" style="78" customWidth="1"/>
    <col min="7437" max="7437" width="12.7109375" style="78" customWidth="1"/>
    <col min="7438" max="7438" width="12.5703125" style="78" customWidth="1"/>
    <col min="7439" max="7439" width="13.28515625" style="78" customWidth="1"/>
    <col min="7440" max="7440" width="18.42578125" style="78" bestFit="1" customWidth="1"/>
    <col min="7441" max="7680" width="11.42578125" style="78"/>
    <col min="7681" max="7681" width="19.5703125" style="78" customWidth="1"/>
    <col min="7682" max="7682" width="11.85546875" style="78" customWidth="1"/>
    <col min="7683" max="7683" width="12.140625" style="78" customWidth="1"/>
    <col min="7684" max="7684" width="12.42578125" style="78" customWidth="1"/>
    <col min="7685" max="7686" width="11.85546875" style="78" customWidth="1"/>
    <col min="7687" max="7687" width="12" style="78" customWidth="1"/>
    <col min="7688" max="7688" width="12.7109375" style="78" customWidth="1"/>
    <col min="7689" max="7689" width="12.42578125" style="78" customWidth="1"/>
    <col min="7690" max="7690" width="11.140625" style="78" customWidth="1"/>
    <col min="7691" max="7691" width="12.140625" style="78" customWidth="1"/>
    <col min="7692" max="7692" width="12.5703125" style="78" customWidth="1"/>
    <col min="7693" max="7693" width="12.7109375" style="78" customWidth="1"/>
    <col min="7694" max="7694" width="12.5703125" style="78" customWidth="1"/>
    <col min="7695" max="7695" width="13.28515625" style="78" customWidth="1"/>
    <col min="7696" max="7696" width="18.42578125" style="78" bestFit="1" customWidth="1"/>
    <col min="7697" max="7936" width="11.42578125" style="78"/>
    <col min="7937" max="7937" width="19.5703125" style="78" customWidth="1"/>
    <col min="7938" max="7938" width="11.85546875" style="78" customWidth="1"/>
    <col min="7939" max="7939" width="12.140625" style="78" customWidth="1"/>
    <col min="7940" max="7940" width="12.42578125" style="78" customWidth="1"/>
    <col min="7941" max="7942" width="11.85546875" style="78" customWidth="1"/>
    <col min="7943" max="7943" width="12" style="78" customWidth="1"/>
    <col min="7944" max="7944" width="12.7109375" style="78" customWidth="1"/>
    <col min="7945" max="7945" width="12.42578125" style="78" customWidth="1"/>
    <col min="7946" max="7946" width="11.140625" style="78" customWidth="1"/>
    <col min="7947" max="7947" width="12.140625" style="78" customWidth="1"/>
    <col min="7948" max="7948" width="12.5703125" style="78" customWidth="1"/>
    <col min="7949" max="7949" width="12.7109375" style="78" customWidth="1"/>
    <col min="7950" max="7950" width="12.5703125" style="78" customWidth="1"/>
    <col min="7951" max="7951" width="13.28515625" style="78" customWidth="1"/>
    <col min="7952" max="7952" width="18.42578125" style="78" bestFit="1" customWidth="1"/>
    <col min="7953" max="8192" width="11.42578125" style="78"/>
    <col min="8193" max="8193" width="19.5703125" style="78" customWidth="1"/>
    <col min="8194" max="8194" width="11.85546875" style="78" customWidth="1"/>
    <col min="8195" max="8195" width="12.140625" style="78" customWidth="1"/>
    <col min="8196" max="8196" width="12.42578125" style="78" customWidth="1"/>
    <col min="8197" max="8198" width="11.85546875" style="78" customWidth="1"/>
    <col min="8199" max="8199" width="12" style="78" customWidth="1"/>
    <col min="8200" max="8200" width="12.7109375" style="78" customWidth="1"/>
    <col min="8201" max="8201" width="12.42578125" style="78" customWidth="1"/>
    <col min="8202" max="8202" width="11.140625" style="78" customWidth="1"/>
    <col min="8203" max="8203" width="12.140625" style="78" customWidth="1"/>
    <col min="8204" max="8204" width="12.5703125" style="78" customWidth="1"/>
    <col min="8205" max="8205" width="12.7109375" style="78" customWidth="1"/>
    <col min="8206" max="8206" width="12.5703125" style="78" customWidth="1"/>
    <col min="8207" max="8207" width="13.28515625" style="78" customWidth="1"/>
    <col min="8208" max="8208" width="18.42578125" style="78" bestFit="1" customWidth="1"/>
    <col min="8209" max="8448" width="11.42578125" style="78"/>
    <col min="8449" max="8449" width="19.5703125" style="78" customWidth="1"/>
    <col min="8450" max="8450" width="11.85546875" style="78" customWidth="1"/>
    <col min="8451" max="8451" width="12.140625" style="78" customWidth="1"/>
    <col min="8452" max="8452" width="12.42578125" style="78" customWidth="1"/>
    <col min="8453" max="8454" width="11.85546875" style="78" customWidth="1"/>
    <col min="8455" max="8455" width="12" style="78" customWidth="1"/>
    <col min="8456" max="8456" width="12.7109375" style="78" customWidth="1"/>
    <col min="8457" max="8457" width="12.42578125" style="78" customWidth="1"/>
    <col min="8458" max="8458" width="11.140625" style="78" customWidth="1"/>
    <col min="8459" max="8459" width="12.140625" style="78" customWidth="1"/>
    <col min="8460" max="8460" width="12.5703125" style="78" customWidth="1"/>
    <col min="8461" max="8461" width="12.7109375" style="78" customWidth="1"/>
    <col min="8462" max="8462" width="12.5703125" style="78" customWidth="1"/>
    <col min="8463" max="8463" width="13.28515625" style="78" customWidth="1"/>
    <col min="8464" max="8464" width="18.42578125" style="78" bestFit="1" customWidth="1"/>
    <col min="8465" max="8704" width="11.42578125" style="78"/>
    <col min="8705" max="8705" width="19.5703125" style="78" customWidth="1"/>
    <col min="8706" max="8706" width="11.85546875" style="78" customWidth="1"/>
    <col min="8707" max="8707" width="12.140625" style="78" customWidth="1"/>
    <col min="8708" max="8708" width="12.42578125" style="78" customWidth="1"/>
    <col min="8709" max="8710" width="11.85546875" style="78" customWidth="1"/>
    <col min="8711" max="8711" width="12" style="78" customWidth="1"/>
    <col min="8712" max="8712" width="12.7109375" style="78" customWidth="1"/>
    <col min="8713" max="8713" width="12.42578125" style="78" customWidth="1"/>
    <col min="8714" max="8714" width="11.140625" style="78" customWidth="1"/>
    <col min="8715" max="8715" width="12.140625" style="78" customWidth="1"/>
    <col min="8716" max="8716" width="12.5703125" style="78" customWidth="1"/>
    <col min="8717" max="8717" width="12.7109375" style="78" customWidth="1"/>
    <col min="8718" max="8718" width="12.5703125" style="78" customWidth="1"/>
    <col min="8719" max="8719" width="13.28515625" style="78" customWidth="1"/>
    <col min="8720" max="8720" width="18.42578125" style="78" bestFit="1" customWidth="1"/>
    <col min="8721" max="8960" width="11.42578125" style="78"/>
    <col min="8961" max="8961" width="19.5703125" style="78" customWidth="1"/>
    <col min="8962" max="8962" width="11.85546875" style="78" customWidth="1"/>
    <col min="8963" max="8963" width="12.140625" style="78" customWidth="1"/>
    <col min="8964" max="8964" width="12.42578125" style="78" customWidth="1"/>
    <col min="8965" max="8966" width="11.85546875" style="78" customWidth="1"/>
    <col min="8967" max="8967" width="12" style="78" customWidth="1"/>
    <col min="8968" max="8968" width="12.7109375" style="78" customWidth="1"/>
    <col min="8969" max="8969" width="12.42578125" style="78" customWidth="1"/>
    <col min="8970" max="8970" width="11.140625" style="78" customWidth="1"/>
    <col min="8971" max="8971" width="12.140625" style="78" customWidth="1"/>
    <col min="8972" max="8972" width="12.5703125" style="78" customWidth="1"/>
    <col min="8973" max="8973" width="12.7109375" style="78" customWidth="1"/>
    <col min="8974" max="8974" width="12.5703125" style="78" customWidth="1"/>
    <col min="8975" max="8975" width="13.28515625" style="78" customWidth="1"/>
    <col min="8976" max="8976" width="18.42578125" style="78" bestFit="1" customWidth="1"/>
    <col min="8977" max="9216" width="11.42578125" style="78"/>
    <col min="9217" max="9217" width="19.5703125" style="78" customWidth="1"/>
    <col min="9218" max="9218" width="11.85546875" style="78" customWidth="1"/>
    <col min="9219" max="9219" width="12.140625" style="78" customWidth="1"/>
    <col min="9220" max="9220" width="12.42578125" style="78" customWidth="1"/>
    <col min="9221" max="9222" width="11.85546875" style="78" customWidth="1"/>
    <col min="9223" max="9223" width="12" style="78" customWidth="1"/>
    <col min="9224" max="9224" width="12.7109375" style="78" customWidth="1"/>
    <col min="9225" max="9225" width="12.42578125" style="78" customWidth="1"/>
    <col min="9226" max="9226" width="11.140625" style="78" customWidth="1"/>
    <col min="9227" max="9227" width="12.140625" style="78" customWidth="1"/>
    <col min="9228" max="9228" width="12.5703125" style="78" customWidth="1"/>
    <col min="9229" max="9229" width="12.7109375" style="78" customWidth="1"/>
    <col min="9230" max="9230" width="12.5703125" style="78" customWidth="1"/>
    <col min="9231" max="9231" width="13.28515625" style="78" customWidth="1"/>
    <col min="9232" max="9232" width="18.42578125" style="78" bestFit="1" customWidth="1"/>
    <col min="9233" max="9472" width="11.42578125" style="78"/>
    <col min="9473" max="9473" width="19.5703125" style="78" customWidth="1"/>
    <col min="9474" max="9474" width="11.85546875" style="78" customWidth="1"/>
    <col min="9475" max="9475" width="12.140625" style="78" customWidth="1"/>
    <col min="9476" max="9476" width="12.42578125" style="78" customWidth="1"/>
    <col min="9477" max="9478" width="11.85546875" style="78" customWidth="1"/>
    <col min="9479" max="9479" width="12" style="78" customWidth="1"/>
    <col min="9480" max="9480" width="12.7109375" style="78" customWidth="1"/>
    <col min="9481" max="9481" width="12.42578125" style="78" customWidth="1"/>
    <col min="9482" max="9482" width="11.140625" style="78" customWidth="1"/>
    <col min="9483" max="9483" width="12.140625" style="78" customWidth="1"/>
    <col min="9484" max="9484" width="12.5703125" style="78" customWidth="1"/>
    <col min="9485" max="9485" width="12.7109375" style="78" customWidth="1"/>
    <col min="9486" max="9486" width="12.5703125" style="78" customWidth="1"/>
    <col min="9487" max="9487" width="13.28515625" style="78" customWidth="1"/>
    <col min="9488" max="9488" width="18.42578125" style="78" bestFit="1" customWidth="1"/>
    <col min="9489" max="9728" width="11.42578125" style="78"/>
    <col min="9729" max="9729" width="19.5703125" style="78" customWidth="1"/>
    <col min="9730" max="9730" width="11.85546875" style="78" customWidth="1"/>
    <col min="9731" max="9731" width="12.140625" style="78" customWidth="1"/>
    <col min="9732" max="9732" width="12.42578125" style="78" customWidth="1"/>
    <col min="9733" max="9734" width="11.85546875" style="78" customWidth="1"/>
    <col min="9735" max="9735" width="12" style="78" customWidth="1"/>
    <col min="9736" max="9736" width="12.7109375" style="78" customWidth="1"/>
    <col min="9737" max="9737" width="12.42578125" style="78" customWidth="1"/>
    <col min="9738" max="9738" width="11.140625" style="78" customWidth="1"/>
    <col min="9739" max="9739" width="12.140625" style="78" customWidth="1"/>
    <col min="9740" max="9740" width="12.5703125" style="78" customWidth="1"/>
    <col min="9741" max="9741" width="12.7109375" style="78" customWidth="1"/>
    <col min="9742" max="9742" width="12.5703125" style="78" customWidth="1"/>
    <col min="9743" max="9743" width="13.28515625" style="78" customWidth="1"/>
    <col min="9744" max="9744" width="18.42578125" style="78" bestFit="1" customWidth="1"/>
    <col min="9745" max="9984" width="11.42578125" style="78"/>
    <col min="9985" max="9985" width="19.5703125" style="78" customWidth="1"/>
    <col min="9986" max="9986" width="11.85546875" style="78" customWidth="1"/>
    <col min="9987" max="9987" width="12.140625" style="78" customWidth="1"/>
    <col min="9988" max="9988" width="12.42578125" style="78" customWidth="1"/>
    <col min="9989" max="9990" width="11.85546875" style="78" customWidth="1"/>
    <col min="9991" max="9991" width="12" style="78" customWidth="1"/>
    <col min="9992" max="9992" width="12.7109375" style="78" customWidth="1"/>
    <col min="9993" max="9993" width="12.42578125" style="78" customWidth="1"/>
    <col min="9994" max="9994" width="11.140625" style="78" customWidth="1"/>
    <col min="9995" max="9995" width="12.140625" style="78" customWidth="1"/>
    <col min="9996" max="9996" width="12.5703125" style="78" customWidth="1"/>
    <col min="9997" max="9997" width="12.7109375" style="78" customWidth="1"/>
    <col min="9998" max="9998" width="12.5703125" style="78" customWidth="1"/>
    <col min="9999" max="9999" width="13.28515625" style="78" customWidth="1"/>
    <col min="10000" max="10000" width="18.42578125" style="78" bestFit="1" customWidth="1"/>
    <col min="10001" max="10240" width="11.42578125" style="78"/>
    <col min="10241" max="10241" width="19.5703125" style="78" customWidth="1"/>
    <col min="10242" max="10242" width="11.85546875" style="78" customWidth="1"/>
    <col min="10243" max="10243" width="12.140625" style="78" customWidth="1"/>
    <col min="10244" max="10244" width="12.42578125" style="78" customWidth="1"/>
    <col min="10245" max="10246" width="11.85546875" style="78" customWidth="1"/>
    <col min="10247" max="10247" width="12" style="78" customWidth="1"/>
    <col min="10248" max="10248" width="12.7109375" style="78" customWidth="1"/>
    <col min="10249" max="10249" width="12.42578125" style="78" customWidth="1"/>
    <col min="10250" max="10250" width="11.140625" style="78" customWidth="1"/>
    <col min="10251" max="10251" width="12.140625" style="78" customWidth="1"/>
    <col min="10252" max="10252" width="12.5703125" style="78" customWidth="1"/>
    <col min="10253" max="10253" width="12.7109375" style="78" customWidth="1"/>
    <col min="10254" max="10254" width="12.5703125" style="78" customWidth="1"/>
    <col min="10255" max="10255" width="13.28515625" style="78" customWidth="1"/>
    <col min="10256" max="10256" width="18.42578125" style="78" bestFit="1" customWidth="1"/>
    <col min="10257" max="10496" width="11.42578125" style="78"/>
    <col min="10497" max="10497" width="19.5703125" style="78" customWidth="1"/>
    <col min="10498" max="10498" width="11.85546875" style="78" customWidth="1"/>
    <col min="10499" max="10499" width="12.140625" style="78" customWidth="1"/>
    <col min="10500" max="10500" width="12.42578125" style="78" customWidth="1"/>
    <col min="10501" max="10502" width="11.85546875" style="78" customWidth="1"/>
    <col min="10503" max="10503" width="12" style="78" customWidth="1"/>
    <col min="10504" max="10504" width="12.7109375" style="78" customWidth="1"/>
    <col min="10505" max="10505" width="12.42578125" style="78" customWidth="1"/>
    <col min="10506" max="10506" width="11.140625" style="78" customWidth="1"/>
    <col min="10507" max="10507" width="12.140625" style="78" customWidth="1"/>
    <col min="10508" max="10508" width="12.5703125" style="78" customWidth="1"/>
    <col min="10509" max="10509" width="12.7109375" style="78" customWidth="1"/>
    <col min="10510" max="10510" width="12.5703125" style="78" customWidth="1"/>
    <col min="10511" max="10511" width="13.28515625" style="78" customWidth="1"/>
    <col min="10512" max="10512" width="18.42578125" style="78" bestFit="1" customWidth="1"/>
    <col min="10513" max="10752" width="11.42578125" style="78"/>
    <col min="10753" max="10753" width="19.5703125" style="78" customWidth="1"/>
    <col min="10754" max="10754" width="11.85546875" style="78" customWidth="1"/>
    <col min="10755" max="10755" width="12.140625" style="78" customWidth="1"/>
    <col min="10756" max="10756" width="12.42578125" style="78" customWidth="1"/>
    <col min="10757" max="10758" width="11.85546875" style="78" customWidth="1"/>
    <col min="10759" max="10759" width="12" style="78" customWidth="1"/>
    <col min="10760" max="10760" width="12.7109375" style="78" customWidth="1"/>
    <col min="10761" max="10761" width="12.42578125" style="78" customWidth="1"/>
    <col min="10762" max="10762" width="11.140625" style="78" customWidth="1"/>
    <col min="10763" max="10763" width="12.140625" style="78" customWidth="1"/>
    <col min="10764" max="10764" width="12.5703125" style="78" customWidth="1"/>
    <col min="10765" max="10765" width="12.7109375" style="78" customWidth="1"/>
    <col min="10766" max="10766" width="12.5703125" style="78" customWidth="1"/>
    <col min="10767" max="10767" width="13.28515625" style="78" customWidth="1"/>
    <col min="10768" max="10768" width="18.42578125" style="78" bestFit="1" customWidth="1"/>
    <col min="10769" max="11008" width="11.42578125" style="78"/>
    <col min="11009" max="11009" width="19.5703125" style="78" customWidth="1"/>
    <col min="11010" max="11010" width="11.85546875" style="78" customWidth="1"/>
    <col min="11011" max="11011" width="12.140625" style="78" customWidth="1"/>
    <col min="11012" max="11012" width="12.42578125" style="78" customWidth="1"/>
    <col min="11013" max="11014" width="11.85546875" style="78" customWidth="1"/>
    <col min="11015" max="11015" width="12" style="78" customWidth="1"/>
    <col min="11016" max="11016" width="12.7109375" style="78" customWidth="1"/>
    <col min="11017" max="11017" width="12.42578125" style="78" customWidth="1"/>
    <col min="11018" max="11018" width="11.140625" style="78" customWidth="1"/>
    <col min="11019" max="11019" width="12.140625" style="78" customWidth="1"/>
    <col min="11020" max="11020" width="12.5703125" style="78" customWidth="1"/>
    <col min="11021" max="11021" width="12.7109375" style="78" customWidth="1"/>
    <col min="11022" max="11022" width="12.5703125" style="78" customWidth="1"/>
    <col min="11023" max="11023" width="13.28515625" style="78" customWidth="1"/>
    <col min="11024" max="11024" width="18.42578125" style="78" bestFit="1" customWidth="1"/>
    <col min="11025" max="11264" width="11.42578125" style="78"/>
    <col min="11265" max="11265" width="19.5703125" style="78" customWidth="1"/>
    <col min="11266" max="11266" width="11.85546875" style="78" customWidth="1"/>
    <col min="11267" max="11267" width="12.140625" style="78" customWidth="1"/>
    <col min="11268" max="11268" width="12.42578125" style="78" customWidth="1"/>
    <col min="11269" max="11270" width="11.85546875" style="78" customWidth="1"/>
    <col min="11271" max="11271" width="12" style="78" customWidth="1"/>
    <col min="11272" max="11272" width="12.7109375" style="78" customWidth="1"/>
    <col min="11273" max="11273" width="12.42578125" style="78" customWidth="1"/>
    <col min="11274" max="11274" width="11.140625" style="78" customWidth="1"/>
    <col min="11275" max="11275" width="12.140625" style="78" customWidth="1"/>
    <col min="11276" max="11276" width="12.5703125" style="78" customWidth="1"/>
    <col min="11277" max="11277" width="12.7109375" style="78" customWidth="1"/>
    <col min="11278" max="11278" width="12.5703125" style="78" customWidth="1"/>
    <col min="11279" max="11279" width="13.28515625" style="78" customWidth="1"/>
    <col min="11280" max="11280" width="18.42578125" style="78" bestFit="1" customWidth="1"/>
    <col min="11281" max="11520" width="11.42578125" style="78"/>
    <col min="11521" max="11521" width="19.5703125" style="78" customWidth="1"/>
    <col min="11522" max="11522" width="11.85546875" style="78" customWidth="1"/>
    <col min="11523" max="11523" width="12.140625" style="78" customWidth="1"/>
    <col min="11524" max="11524" width="12.42578125" style="78" customWidth="1"/>
    <col min="11525" max="11526" width="11.85546875" style="78" customWidth="1"/>
    <col min="11527" max="11527" width="12" style="78" customWidth="1"/>
    <col min="11528" max="11528" width="12.7109375" style="78" customWidth="1"/>
    <col min="11529" max="11529" width="12.42578125" style="78" customWidth="1"/>
    <col min="11530" max="11530" width="11.140625" style="78" customWidth="1"/>
    <col min="11531" max="11531" width="12.140625" style="78" customWidth="1"/>
    <col min="11532" max="11532" width="12.5703125" style="78" customWidth="1"/>
    <col min="11533" max="11533" width="12.7109375" style="78" customWidth="1"/>
    <col min="11534" max="11534" width="12.5703125" style="78" customWidth="1"/>
    <col min="11535" max="11535" width="13.28515625" style="78" customWidth="1"/>
    <col min="11536" max="11536" width="18.42578125" style="78" bestFit="1" customWidth="1"/>
    <col min="11537" max="11776" width="11.42578125" style="78"/>
    <col min="11777" max="11777" width="19.5703125" style="78" customWidth="1"/>
    <col min="11778" max="11778" width="11.85546875" style="78" customWidth="1"/>
    <col min="11779" max="11779" width="12.140625" style="78" customWidth="1"/>
    <col min="11780" max="11780" width="12.42578125" style="78" customWidth="1"/>
    <col min="11781" max="11782" width="11.85546875" style="78" customWidth="1"/>
    <col min="11783" max="11783" width="12" style="78" customWidth="1"/>
    <col min="11784" max="11784" width="12.7109375" style="78" customWidth="1"/>
    <col min="11785" max="11785" width="12.42578125" style="78" customWidth="1"/>
    <col min="11786" max="11786" width="11.140625" style="78" customWidth="1"/>
    <col min="11787" max="11787" width="12.140625" style="78" customWidth="1"/>
    <col min="11788" max="11788" width="12.5703125" style="78" customWidth="1"/>
    <col min="11789" max="11789" width="12.7109375" style="78" customWidth="1"/>
    <col min="11790" max="11790" width="12.5703125" style="78" customWidth="1"/>
    <col min="11791" max="11791" width="13.28515625" style="78" customWidth="1"/>
    <col min="11792" max="11792" width="18.42578125" style="78" bestFit="1" customWidth="1"/>
    <col min="11793" max="12032" width="11.42578125" style="78"/>
    <col min="12033" max="12033" width="19.5703125" style="78" customWidth="1"/>
    <col min="12034" max="12034" width="11.85546875" style="78" customWidth="1"/>
    <col min="12035" max="12035" width="12.140625" style="78" customWidth="1"/>
    <col min="12036" max="12036" width="12.42578125" style="78" customWidth="1"/>
    <col min="12037" max="12038" width="11.85546875" style="78" customWidth="1"/>
    <col min="12039" max="12039" width="12" style="78" customWidth="1"/>
    <col min="12040" max="12040" width="12.7109375" style="78" customWidth="1"/>
    <col min="12041" max="12041" width="12.42578125" style="78" customWidth="1"/>
    <col min="12042" max="12042" width="11.140625" style="78" customWidth="1"/>
    <col min="12043" max="12043" width="12.140625" style="78" customWidth="1"/>
    <col min="12044" max="12044" width="12.5703125" style="78" customWidth="1"/>
    <col min="12045" max="12045" width="12.7109375" style="78" customWidth="1"/>
    <col min="12046" max="12046" width="12.5703125" style="78" customWidth="1"/>
    <col min="12047" max="12047" width="13.28515625" style="78" customWidth="1"/>
    <col min="12048" max="12048" width="18.42578125" style="78" bestFit="1" customWidth="1"/>
    <col min="12049" max="12288" width="11.42578125" style="78"/>
    <col min="12289" max="12289" width="19.5703125" style="78" customWidth="1"/>
    <col min="12290" max="12290" width="11.85546875" style="78" customWidth="1"/>
    <col min="12291" max="12291" width="12.140625" style="78" customWidth="1"/>
    <col min="12292" max="12292" width="12.42578125" style="78" customWidth="1"/>
    <col min="12293" max="12294" width="11.85546875" style="78" customWidth="1"/>
    <col min="12295" max="12295" width="12" style="78" customWidth="1"/>
    <col min="12296" max="12296" width="12.7109375" style="78" customWidth="1"/>
    <col min="12297" max="12297" width="12.42578125" style="78" customWidth="1"/>
    <col min="12298" max="12298" width="11.140625" style="78" customWidth="1"/>
    <col min="12299" max="12299" width="12.140625" style="78" customWidth="1"/>
    <col min="12300" max="12300" width="12.5703125" style="78" customWidth="1"/>
    <col min="12301" max="12301" width="12.7109375" style="78" customWidth="1"/>
    <col min="12302" max="12302" width="12.5703125" style="78" customWidth="1"/>
    <col min="12303" max="12303" width="13.28515625" style="78" customWidth="1"/>
    <col min="12304" max="12304" width="18.42578125" style="78" bestFit="1" customWidth="1"/>
    <col min="12305" max="12544" width="11.42578125" style="78"/>
    <col min="12545" max="12545" width="19.5703125" style="78" customWidth="1"/>
    <col min="12546" max="12546" width="11.85546875" style="78" customWidth="1"/>
    <col min="12547" max="12547" width="12.140625" style="78" customWidth="1"/>
    <col min="12548" max="12548" width="12.42578125" style="78" customWidth="1"/>
    <col min="12549" max="12550" width="11.85546875" style="78" customWidth="1"/>
    <col min="12551" max="12551" width="12" style="78" customWidth="1"/>
    <col min="12552" max="12552" width="12.7109375" style="78" customWidth="1"/>
    <col min="12553" max="12553" width="12.42578125" style="78" customWidth="1"/>
    <col min="12554" max="12554" width="11.140625" style="78" customWidth="1"/>
    <col min="12555" max="12555" width="12.140625" style="78" customWidth="1"/>
    <col min="12556" max="12556" width="12.5703125" style="78" customWidth="1"/>
    <col min="12557" max="12557" width="12.7109375" style="78" customWidth="1"/>
    <col min="12558" max="12558" width="12.5703125" style="78" customWidth="1"/>
    <col min="12559" max="12559" width="13.28515625" style="78" customWidth="1"/>
    <col min="12560" max="12560" width="18.42578125" style="78" bestFit="1" customWidth="1"/>
    <col min="12561" max="12800" width="11.42578125" style="78"/>
    <col min="12801" max="12801" width="19.5703125" style="78" customWidth="1"/>
    <col min="12802" max="12802" width="11.85546875" style="78" customWidth="1"/>
    <col min="12803" max="12803" width="12.140625" style="78" customWidth="1"/>
    <col min="12804" max="12804" width="12.42578125" style="78" customWidth="1"/>
    <col min="12805" max="12806" width="11.85546875" style="78" customWidth="1"/>
    <col min="12807" max="12807" width="12" style="78" customWidth="1"/>
    <col min="12808" max="12808" width="12.7109375" style="78" customWidth="1"/>
    <col min="12809" max="12809" width="12.42578125" style="78" customWidth="1"/>
    <col min="12810" max="12810" width="11.140625" style="78" customWidth="1"/>
    <col min="12811" max="12811" width="12.140625" style="78" customWidth="1"/>
    <col min="12812" max="12812" width="12.5703125" style="78" customWidth="1"/>
    <col min="12813" max="12813" width="12.7109375" style="78" customWidth="1"/>
    <col min="12814" max="12814" width="12.5703125" style="78" customWidth="1"/>
    <col min="12815" max="12815" width="13.28515625" style="78" customWidth="1"/>
    <col min="12816" max="12816" width="18.42578125" style="78" bestFit="1" customWidth="1"/>
    <col min="12817" max="13056" width="11.42578125" style="78"/>
    <col min="13057" max="13057" width="19.5703125" style="78" customWidth="1"/>
    <col min="13058" max="13058" width="11.85546875" style="78" customWidth="1"/>
    <col min="13059" max="13059" width="12.140625" style="78" customWidth="1"/>
    <col min="13060" max="13060" width="12.42578125" style="78" customWidth="1"/>
    <col min="13061" max="13062" width="11.85546875" style="78" customWidth="1"/>
    <col min="13063" max="13063" width="12" style="78" customWidth="1"/>
    <col min="13064" max="13064" width="12.7109375" style="78" customWidth="1"/>
    <col min="13065" max="13065" width="12.42578125" style="78" customWidth="1"/>
    <col min="13066" max="13066" width="11.140625" style="78" customWidth="1"/>
    <col min="13067" max="13067" width="12.140625" style="78" customWidth="1"/>
    <col min="13068" max="13068" width="12.5703125" style="78" customWidth="1"/>
    <col min="13069" max="13069" width="12.7109375" style="78" customWidth="1"/>
    <col min="13070" max="13070" width="12.5703125" style="78" customWidth="1"/>
    <col min="13071" max="13071" width="13.28515625" style="78" customWidth="1"/>
    <col min="13072" max="13072" width="18.42578125" style="78" bestFit="1" customWidth="1"/>
    <col min="13073" max="13312" width="11.42578125" style="78"/>
    <col min="13313" max="13313" width="19.5703125" style="78" customWidth="1"/>
    <col min="13314" max="13314" width="11.85546875" style="78" customWidth="1"/>
    <col min="13315" max="13315" width="12.140625" style="78" customWidth="1"/>
    <col min="13316" max="13316" width="12.42578125" style="78" customWidth="1"/>
    <col min="13317" max="13318" width="11.85546875" style="78" customWidth="1"/>
    <col min="13319" max="13319" width="12" style="78" customWidth="1"/>
    <col min="13320" max="13320" width="12.7109375" style="78" customWidth="1"/>
    <col min="13321" max="13321" width="12.42578125" style="78" customWidth="1"/>
    <col min="13322" max="13322" width="11.140625" style="78" customWidth="1"/>
    <col min="13323" max="13323" width="12.140625" style="78" customWidth="1"/>
    <col min="13324" max="13324" width="12.5703125" style="78" customWidth="1"/>
    <col min="13325" max="13325" width="12.7109375" style="78" customWidth="1"/>
    <col min="13326" max="13326" width="12.5703125" style="78" customWidth="1"/>
    <col min="13327" max="13327" width="13.28515625" style="78" customWidth="1"/>
    <col min="13328" max="13328" width="18.42578125" style="78" bestFit="1" customWidth="1"/>
    <col min="13329" max="13568" width="11.42578125" style="78"/>
    <col min="13569" max="13569" width="19.5703125" style="78" customWidth="1"/>
    <col min="13570" max="13570" width="11.85546875" style="78" customWidth="1"/>
    <col min="13571" max="13571" width="12.140625" style="78" customWidth="1"/>
    <col min="13572" max="13572" width="12.42578125" style="78" customWidth="1"/>
    <col min="13573" max="13574" width="11.85546875" style="78" customWidth="1"/>
    <col min="13575" max="13575" width="12" style="78" customWidth="1"/>
    <col min="13576" max="13576" width="12.7109375" style="78" customWidth="1"/>
    <col min="13577" max="13577" width="12.42578125" style="78" customWidth="1"/>
    <col min="13578" max="13578" width="11.140625" style="78" customWidth="1"/>
    <col min="13579" max="13579" width="12.140625" style="78" customWidth="1"/>
    <col min="13580" max="13580" width="12.5703125" style="78" customWidth="1"/>
    <col min="13581" max="13581" width="12.7109375" style="78" customWidth="1"/>
    <col min="13582" max="13582" width="12.5703125" style="78" customWidth="1"/>
    <col min="13583" max="13583" width="13.28515625" style="78" customWidth="1"/>
    <col min="13584" max="13584" width="18.42578125" style="78" bestFit="1" customWidth="1"/>
    <col min="13585" max="13824" width="11.42578125" style="78"/>
    <col min="13825" max="13825" width="19.5703125" style="78" customWidth="1"/>
    <col min="13826" max="13826" width="11.85546875" style="78" customWidth="1"/>
    <col min="13827" max="13827" width="12.140625" style="78" customWidth="1"/>
    <col min="13828" max="13828" width="12.42578125" style="78" customWidth="1"/>
    <col min="13829" max="13830" width="11.85546875" style="78" customWidth="1"/>
    <col min="13831" max="13831" width="12" style="78" customWidth="1"/>
    <col min="13832" max="13832" width="12.7109375" style="78" customWidth="1"/>
    <col min="13833" max="13833" width="12.42578125" style="78" customWidth="1"/>
    <col min="13834" max="13834" width="11.140625" style="78" customWidth="1"/>
    <col min="13835" max="13835" width="12.140625" style="78" customWidth="1"/>
    <col min="13836" max="13836" width="12.5703125" style="78" customWidth="1"/>
    <col min="13837" max="13837" width="12.7109375" style="78" customWidth="1"/>
    <col min="13838" max="13838" width="12.5703125" style="78" customWidth="1"/>
    <col min="13839" max="13839" width="13.28515625" style="78" customWidth="1"/>
    <col min="13840" max="13840" width="18.42578125" style="78" bestFit="1" customWidth="1"/>
    <col min="13841" max="14080" width="11.42578125" style="78"/>
    <col min="14081" max="14081" width="19.5703125" style="78" customWidth="1"/>
    <col min="14082" max="14082" width="11.85546875" style="78" customWidth="1"/>
    <col min="14083" max="14083" width="12.140625" style="78" customWidth="1"/>
    <col min="14084" max="14084" width="12.42578125" style="78" customWidth="1"/>
    <col min="14085" max="14086" width="11.85546875" style="78" customWidth="1"/>
    <col min="14087" max="14087" width="12" style="78" customWidth="1"/>
    <col min="14088" max="14088" width="12.7109375" style="78" customWidth="1"/>
    <col min="14089" max="14089" width="12.42578125" style="78" customWidth="1"/>
    <col min="14090" max="14090" width="11.140625" style="78" customWidth="1"/>
    <col min="14091" max="14091" width="12.140625" style="78" customWidth="1"/>
    <col min="14092" max="14092" width="12.5703125" style="78" customWidth="1"/>
    <col min="14093" max="14093" width="12.7109375" style="78" customWidth="1"/>
    <col min="14094" max="14094" width="12.5703125" style="78" customWidth="1"/>
    <col min="14095" max="14095" width="13.28515625" style="78" customWidth="1"/>
    <col min="14096" max="14096" width="18.42578125" style="78" bestFit="1" customWidth="1"/>
    <col min="14097" max="14336" width="11.42578125" style="78"/>
    <col min="14337" max="14337" width="19.5703125" style="78" customWidth="1"/>
    <col min="14338" max="14338" width="11.85546875" style="78" customWidth="1"/>
    <col min="14339" max="14339" width="12.140625" style="78" customWidth="1"/>
    <col min="14340" max="14340" width="12.42578125" style="78" customWidth="1"/>
    <col min="14341" max="14342" width="11.85546875" style="78" customWidth="1"/>
    <col min="14343" max="14343" width="12" style="78" customWidth="1"/>
    <col min="14344" max="14344" width="12.7109375" style="78" customWidth="1"/>
    <col min="14345" max="14345" width="12.42578125" style="78" customWidth="1"/>
    <col min="14346" max="14346" width="11.140625" style="78" customWidth="1"/>
    <col min="14347" max="14347" width="12.140625" style="78" customWidth="1"/>
    <col min="14348" max="14348" width="12.5703125" style="78" customWidth="1"/>
    <col min="14349" max="14349" width="12.7109375" style="78" customWidth="1"/>
    <col min="14350" max="14350" width="12.5703125" style="78" customWidth="1"/>
    <col min="14351" max="14351" width="13.28515625" style="78" customWidth="1"/>
    <col min="14352" max="14352" width="18.42578125" style="78" bestFit="1" customWidth="1"/>
    <col min="14353" max="14592" width="11.42578125" style="78"/>
    <col min="14593" max="14593" width="19.5703125" style="78" customWidth="1"/>
    <col min="14594" max="14594" width="11.85546875" style="78" customWidth="1"/>
    <col min="14595" max="14595" width="12.140625" style="78" customWidth="1"/>
    <col min="14596" max="14596" width="12.42578125" style="78" customWidth="1"/>
    <col min="14597" max="14598" width="11.85546875" style="78" customWidth="1"/>
    <col min="14599" max="14599" width="12" style="78" customWidth="1"/>
    <col min="14600" max="14600" width="12.7109375" style="78" customWidth="1"/>
    <col min="14601" max="14601" width="12.42578125" style="78" customWidth="1"/>
    <col min="14602" max="14602" width="11.140625" style="78" customWidth="1"/>
    <col min="14603" max="14603" width="12.140625" style="78" customWidth="1"/>
    <col min="14604" max="14604" width="12.5703125" style="78" customWidth="1"/>
    <col min="14605" max="14605" width="12.7109375" style="78" customWidth="1"/>
    <col min="14606" max="14606" width="12.5703125" style="78" customWidth="1"/>
    <col min="14607" max="14607" width="13.28515625" style="78" customWidth="1"/>
    <col min="14608" max="14608" width="18.42578125" style="78" bestFit="1" customWidth="1"/>
    <col min="14609" max="14848" width="11.42578125" style="78"/>
    <col min="14849" max="14849" width="19.5703125" style="78" customWidth="1"/>
    <col min="14850" max="14850" width="11.85546875" style="78" customWidth="1"/>
    <col min="14851" max="14851" width="12.140625" style="78" customWidth="1"/>
    <col min="14852" max="14852" width="12.42578125" style="78" customWidth="1"/>
    <col min="14853" max="14854" width="11.85546875" style="78" customWidth="1"/>
    <col min="14855" max="14855" width="12" style="78" customWidth="1"/>
    <col min="14856" max="14856" width="12.7109375" style="78" customWidth="1"/>
    <col min="14857" max="14857" width="12.42578125" style="78" customWidth="1"/>
    <col min="14858" max="14858" width="11.140625" style="78" customWidth="1"/>
    <col min="14859" max="14859" width="12.140625" style="78" customWidth="1"/>
    <col min="14860" max="14860" width="12.5703125" style="78" customWidth="1"/>
    <col min="14861" max="14861" width="12.7109375" style="78" customWidth="1"/>
    <col min="14862" max="14862" width="12.5703125" style="78" customWidth="1"/>
    <col min="14863" max="14863" width="13.28515625" style="78" customWidth="1"/>
    <col min="14864" max="14864" width="18.42578125" style="78" bestFit="1" customWidth="1"/>
    <col min="14865" max="15104" width="11.42578125" style="78"/>
    <col min="15105" max="15105" width="19.5703125" style="78" customWidth="1"/>
    <col min="15106" max="15106" width="11.85546875" style="78" customWidth="1"/>
    <col min="15107" max="15107" width="12.140625" style="78" customWidth="1"/>
    <col min="15108" max="15108" width="12.42578125" style="78" customWidth="1"/>
    <col min="15109" max="15110" width="11.85546875" style="78" customWidth="1"/>
    <col min="15111" max="15111" width="12" style="78" customWidth="1"/>
    <col min="15112" max="15112" width="12.7109375" style="78" customWidth="1"/>
    <col min="15113" max="15113" width="12.42578125" style="78" customWidth="1"/>
    <col min="15114" max="15114" width="11.140625" style="78" customWidth="1"/>
    <col min="15115" max="15115" width="12.140625" style="78" customWidth="1"/>
    <col min="15116" max="15116" width="12.5703125" style="78" customWidth="1"/>
    <col min="15117" max="15117" width="12.7109375" style="78" customWidth="1"/>
    <col min="15118" max="15118" width="12.5703125" style="78" customWidth="1"/>
    <col min="15119" max="15119" width="13.28515625" style="78" customWidth="1"/>
    <col min="15120" max="15120" width="18.42578125" style="78" bestFit="1" customWidth="1"/>
    <col min="15121" max="15360" width="11.42578125" style="78"/>
    <col min="15361" max="15361" width="19.5703125" style="78" customWidth="1"/>
    <col min="15362" max="15362" width="11.85546875" style="78" customWidth="1"/>
    <col min="15363" max="15363" width="12.140625" style="78" customWidth="1"/>
    <col min="15364" max="15364" width="12.42578125" style="78" customWidth="1"/>
    <col min="15365" max="15366" width="11.85546875" style="78" customWidth="1"/>
    <col min="15367" max="15367" width="12" style="78" customWidth="1"/>
    <col min="15368" max="15368" width="12.7109375" style="78" customWidth="1"/>
    <col min="15369" max="15369" width="12.42578125" style="78" customWidth="1"/>
    <col min="15370" max="15370" width="11.140625" style="78" customWidth="1"/>
    <col min="15371" max="15371" width="12.140625" style="78" customWidth="1"/>
    <col min="15372" max="15372" width="12.5703125" style="78" customWidth="1"/>
    <col min="15373" max="15373" width="12.7109375" style="78" customWidth="1"/>
    <col min="15374" max="15374" width="12.5703125" style="78" customWidth="1"/>
    <col min="15375" max="15375" width="13.28515625" style="78" customWidth="1"/>
    <col min="15376" max="15376" width="18.42578125" style="78" bestFit="1" customWidth="1"/>
    <col min="15377" max="15616" width="11.42578125" style="78"/>
    <col min="15617" max="15617" width="19.5703125" style="78" customWidth="1"/>
    <col min="15618" max="15618" width="11.85546875" style="78" customWidth="1"/>
    <col min="15619" max="15619" width="12.140625" style="78" customWidth="1"/>
    <col min="15620" max="15620" width="12.42578125" style="78" customWidth="1"/>
    <col min="15621" max="15622" width="11.85546875" style="78" customWidth="1"/>
    <col min="15623" max="15623" width="12" style="78" customWidth="1"/>
    <col min="15624" max="15624" width="12.7109375" style="78" customWidth="1"/>
    <col min="15625" max="15625" width="12.42578125" style="78" customWidth="1"/>
    <col min="15626" max="15626" width="11.140625" style="78" customWidth="1"/>
    <col min="15627" max="15627" width="12.140625" style="78" customWidth="1"/>
    <col min="15628" max="15628" width="12.5703125" style="78" customWidth="1"/>
    <col min="15629" max="15629" width="12.7109375" style="78" customWidth="1"/>
    <col min="15630" max="15630" width="12.5703125" style="78" customWidth="1"/>
    <col min="15631" max="15631" width="13.28515625" style="78" customWidth="1"/>
    <col min="15632" max="15632" width="18.42578125" style="78" bestFit="1" customWidth="1"/>
    <col min="15633" max="15872" width="11.42578125" style="78"/>
    <col min="15873" max="15873" width="19.5703125" style="78" customWidth="1"/>
    <col min="15874" max="15874" width="11.85546875" style="78" customWidth="1"/>
    <col min="15875" max="15875" width="12.140625" style="78" customWidth="1"/>
    <col min="15876" max="15876" width="12.42578125" style="78" customWidth="1"/>
    <col min="15877" max="15878" width="11.85546875" style="78" customWidth="1"/>
    <col min="15879" max="15879" width="12" style="78" customWidth="1"/>
    <col min="15880" max="15880" width="12.7109375" style="78" customWidth="1"/>
    <col min="15881" max="15881" width="12.42578125" style="78" customWidth="1"/>
    <col min="15882" max="15882" width="11.140625" style="78" customWidth="1"/>
    <col min="15883" max="15883" width="12.140625" style="78" customWidth="1"/>
    <col min="15884" max="15884" width="12.5703125" style="78" customWidth="1"/>
    <col min="15885" max="15885" width="12.7109375" style="78" customWidth="1"/>
    <col min="15886" max="15886" width="12.5703125" style="78" customWidth="1"/>
    <col min="15887" max="15887" width="13.28515625" style="78" customWidth="1"/>
    <col min="15888" max="15888" width="18.42578125" style="78" bestFit="1" customWidth="1"/>
    <col min="15889" max="16128" width="11.42578125" style="78"/>
    <col min="16129" max="16129" width="19.5703125" style="78" customWidth="1"/>
    <col min="16130" max="16130" width="11.85546875" style="78" customWidth="1"/>
    <col min="16131" max="16131" width="12.140625" style="78" customWidth="1"/>
    <col min="16132" max="16132" width="12.42578125" style="78" customWidth="1"/>
    <col min="16133" max="16134" width="11.85546875" style="78" customWidth="1"/>
    <col min="16135" max="16135" width="12" style="78" customWidth="1"/>
    <col min="16136" max="16136" width="12.7109375" style="78" customWidth="1"/>
    <col min="16137" max="16137" width="12.42578125" style="78" customWidth="1"/>
    <col min="16138" max="16138" width="11.140625" style="78" customWidth="1"/>
    <col min="16139" max="16139" width="12.140625" style="78" customWidth="1"/>
    <col min="16140" max="16140" width="12.5703125" style="78" customWidth="1"/>
    <col min="16141" max="16141" width="12.7109375" style="78" customWidth="1"/>
    <col min="16142" max="16142" width="12.5703125" style="78" customWidth="1"/>
    <col min="16143" max="16143" width="13.28515625" style="78" customWidth="1"/>
    <col min="16144" max="16144" width="18.42578125" style="78" bestFit="1" customWidth="1"/>
    <col min="16145" max="16384" width="11.42578125" style="78"/>
  </cols>
  <sheetData>
    <row r="1" spans="1:16" s="76" customFormat="1" ht="12.75" customHeight="1">
      <c r="A1" s="391" t="s">
        <v>104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3"/>
    </row>
    <row r="2" spans="1:16" s="76" customFormat="1" ht="11.25" customHeight="1">
      <c r="A2" s="394" t="s">
        <v>88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9"/>
    </row>
    <row r="3" spans="1:16" s="76" customFormat="1" ht="11.25" customHeight="1">
      <c r="A3" s="397" t="s">
        <v>483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9"/>
    </row>
    <row r="4" spans="1:16" ht="13.5" thickBot="1">
      <c r="A4" s="237" t="s">
        <v>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1"/>
      <c r="M4" s="1"/>
      <c r="N4" s="638"/>
      <c r="O4" s="639"/>
    </row>
    <row r="5" spans="1:16" ht="55.5" thickTop="1">
      <c r="A5" s="635" t="s">
        <v>50</v>
      </c>
      <c r="B5" s="641" t="s">
        <v>585</v>
      </c>
      <c r="C5" s="642" t="s">
        <v>586</v>
      </c>
      <c r="D5" s="642" t="s">
        <v>587</v>
      </c>
      <c r="E5" s="642" t="s">
        <v>588</v>
      </c>
      <c r="F5" s="642" t="s">
        <v>589</v>
      </c>
      <c r="G5" s="645" t="s">
        <v>484</v>
      </c>
      <c r="H5" s="643" t="s">
        <v>590</v>
      </c>
      <c r="I5" s="643" t="s">
        <v>591</v>
      </c>
      <c r="J5" s="643" t="s">
        <v>592</v>
      </c>
      <c r="K5" s="643" t="s">
        <v>593</v>
      </c>
      <c r="L5" s="643" t="s">
        <v>594</v>
      </c>
      <c r="M5" s="644" t="s">
        <v>324</v>
      </c>
      <c r="N5" s="645" t="s">
        <v>485</v>
      </c>
      <c r="O5" s="643" t="s">
        <v>325</v>
      </c>
    </row>
    <row r="6" spans="1:16" s="76" customFormat="1" ht="14.25" customHeight="1">
      <c r="A6" s="156" t="s">
        <v>7</v>
      </c>
      <c r="B6" s="25">
        <v>8348629.8799999999</v>
      </c>
      <c r="C6" s="25">
        <v>6478407.04</v>
      </c>
      <c r="D6" s="25">
        <v>2365730.9300000002</v>
      </c>
      <c r="E6" s="25">
        <v>-958696.02217999997</v>
      </c>
      <c r="F6" s="25">
        <v>728877.68</v>
      </c>
      <c r="G6" s="217">
        <f>SUM(B6:F6)</f>
        <v>16962949.507820003</v>
      </c>
      <c r="H6" s="637">
        <v>927365.31</v>
      </c>
      <c r="I6" s="75">
        <v>-12893.693429999999</v>
      </c>
      <c r="J6" s="75">
        <v>-1418.9335100000008</v>
      </c>
      <c r="K6" s="75">
        <v>-520869.62160000001</v>
      </c>
      <c r="L6" s="75">
        <v>-49872.149120000002</v>
      </c>
      <c r="M6" s="75">
        <v>945939.57288999995</v>
      </c>
      <c r="N6" s="820">
        <f>SUM(H6:M6)</f>
        <v>1288250.48523</v>
      </c>
      <c r="O6" s="637">
        <f>+G6+N6</f>
        <v>18251199.993050002</v>
      </c>
      <c r="P6" s="227"/>
    </row>
    <row r="7" spans="1:16" s="76" customFormat="1" ht="14.25" customHeight="1">
      <c r="A7" s="156" t="s">
        <v>8</v>
      </c>
      <c r="B7" s="25">
        <v>2008064.56</v>
      </c>
      <c r="C7" s="25">
        <v>2069053.29</v>
      </c>
      <c r="D7" s="25">
        <v>870236.2300000001</v>
      </c>
      <c r="E7" s="25">
        <v>1244669.55223</v>
      </c>
      <c r="F7" s="25">
        <v>558897.86</v>
      </c>
      <c r="G7" s="217">
        <f t="shared" ref="G7:G20" si="0">SUM(B7:F7)</f>
        <v>6750921.4922300009</v>
      </c>
      <c r="H7" s="637">
        <v>53727.697650000002</v>
      </c>
      <c r="I7" s="75">
        <v>-136853.38092</v>
      </c>
      <c r="J7" s="75">
        <v>-27538.016019999999</v>
      </c>
      <c r="K7" s="75">
        <v>93339.243319999994</v>
      </c>
      <c r="L7" s="75">
        <v>-36133.553670000001</v>
      </c>
      <c r="M7" s="75">
        <v>192413.21403999999</v>
      </c>
      <c r="N7" s="820">
        <f t="shared" ref="N7:N20" si="1">SUM(H7:M7)</f>
        <v>138955.20439999999</v>
      </c>
      <c r="O7" s="637">
        <f t="shared" ref="O7:O20" si="2">+G7+N7</f>
        <v>6889876.6966300011</v>
      </c>
      <c r="P7" s="227"/>
    </row>
    <row r="8" spans="1:16" s="76" customFormat="1" ht="14.25" customHeight="1">
      <c r="A8" s="156" t="s">
        <v>9</v>
      </c>
      <c r="B8" s="25">
        <v>4625008.26</v>
      </c>
      <c r="C8" s="25">
        <v>5754350.1799999997</v>
      </c>
      <c r="D8" s="25">
        <v>2143415.54</v>
      </c>
      <c r="E8" s="25">
        <v>4318237.6408900004</v>
      </c>
      <c r="F8" s="25">
        <v>474002.09</v>
      </c>
      <c r="G8" s="217">
        <f t="shared" si="0"/>
        <v>17315013.710889999</v>
      </c>
      <c r="H8" s="637">
        <v>351934.43513</v>
      </c>
      <c r="I8" s="75">
        <v>-402674.93621000001</v>
      </c>
      <c r="J8" s="75">
        <v>2600.5094599999993</v>
      </c>
      <c r="K8" s="75">
        <v>117557.16151999999</v>
      </c>
      <c r="L8" s="75">
        <v>-34340.654609999998</v>
      </c>
      <c r="M8" s="75">
        <v>662994.73548000003</v>
      </c>
      <c r="N8" s="820">
        <f t="shared" si="1"/>
        <v>698071.25077000004</v>
      </c>
      <c r="O8" s="637">
        <f t="shared" si="2"/>
        <v>18013084.961659998</v>
      </c>
      <c r="P8" s="227"/>
    </row>
    <row r="9" spans="1:16" s="76" customFormat="1" ht="14.25" customHeight="1">
      <c r="A9" s="156" t="s">
        <v>10</v>
      </c>
      <c r="B9" s="25">
        <v>959826.25</v>
      </c>
      <c r="C9" s="25">
        <v>838588.66</v>
      </c>
      <c r="D9" s="25">
        <v>340004.63</v>
      </c>
      <c r="E9" s="25">
        <v>192515.34450000001</v>
      </c>
      <c r="F9" s="25">
        <v>174632.76</v>
      </c>
      <c r="G9" s="217">
        <f t="shared" si="0"/>
        <v>2505567.6445000004</v>
      </c>
      <c r="H9" s="637">
        <v>-24223.07548</v>
      </c>
      <c r="I9" s="75">
        <v>-50700.135090000003</v>
      </c>
      <c r="J9" s="75">
        <v>-10197.982190000001</v>
      </c>
      <c r="K9" s="75">
        <v>74020.648879999993</v>
      </c>
      <c r="L9" s="75">
        <v>-11416.29307</v>
      </c>
      <c r="M9" s="75">
        <v>74601.772519999999</v>
      </c>
      <c r="N9" s="820">
        <f t="shared" si="1"/>
        <v>52084.935570000001</v>
      </c>
      <c r="O9" s="637">
        <f t="shared" si="2"/>
        <v>2557652.5800700006</v>
      </c>
      <c r="P9" s="227"/>
    </row>
    <row r="10" spans="1:16" s="76" customFormat="1" ht="14.25" customHeight="1">
      <c r="A10" s="156" t="s">
        <v>11</v>
      </c>
      <c r="B10" s="25">
        <v>496285.05</v>
      </c>
      <c r="C10" s="25">
        <v>502436.66</v>
      </c>
      <c r="D10" s="25">
        <v>203482.87999999998</v>
      </c>
      <c r="E10" s="25">
        <v>-20400.136740000002</v>
      </c>
      <c r="F10" s="25">
        <v>458165.33</v>
      </c>
      <c r="G10" s="217">
        <f t="shared" si="0"/>
        <v>1639969.7832599999</v>
      </c>
      <c r="H10" s="637">
        <v>2317.5790099999999</v>
      </c>
      <c r="I10" s="75">
        <v>-42142.036039999999</v>
      </c>
      <c r="J10" s="75">
        <v>-7400.9091900000003</v>
      </c>
      <c r="K10" s="75">
        <v>49061.184930000003</v>
      </c>
      <c r="L10" s="75">
        <v>-28413.26254</v>
      </c>
      <c r="M10" s="75">
        <v>40864.384890000001</v>
      </c>
      <c r="N10" s="820">
        <f t="shared" si="1"/>
        <v>14286.941060000008</v>
      </c>
      <c r="O10" s="637">
        <f t="shared" si="2"/>
        <v>1654256.72432</v>
      </c>
      <c r="P10" s="227"/>
    </row>
    <row r="11" spans="1:16" s="76" customFormat="1" ht="14.25" customHeight="1">
      <c r="A11" s="156" t="s">
        <v>12</v>
      </c>
      <c r="B11" s="25">
        <v>272014.09999999998</v>
      </c>
      <c r="C11" s="25">
        <v>255106.15</v>
      </c>
      <c r="D11" s="25">
        <v>105344.18</v>
      </c>
      <c r="E11" s="25">
        <v>53397.48904</v>
      </c>
      <c r="F11" s="25">
        <v>198466.17</v>
      </c>
      <c r="G11" s="217">
        <f t="shared" si="0"/>
        <v>884328.08903999999</v>
      </c>
      <c r="H11" s="637">
        <v>15260.063620000001</v>
      </c>
      <c r="I11" s="75">
        <v>-14524.849099999999</v>
      </c>
      <c r="J11" s="75">
        <v>14390.442569999999</v>
      </c>
      <c r="K11" s="75">
        <v>-8278.6798099999996</v>
      </c>
      <c r="L11" s="75">
        <v>-12361.284799999999</v>
      </c>
      <c r="M11" s="75">
        <v>19326.248759999999</v>
      </c>
      <c r="N11" s="820">
        <f t="shared" si="1"/>
        <v>13811.94124</v>
      </c>
      <c r="O11" s="637">
        <f t="shared" si="2"/>
        <v>898140.03027999995</v>
      </c>
      <c r="P11" s="227"/>
    </row>
    <row r="12" spans="1:16" s="76" customFormat="1" ht="14.25" customHeight="1">
      <c r="A12" s="156" t="s">
        <v>13</v>
      </c>
      <c r="B12" s="25">
        <v>863532.04</v>
      </c>
      <c r="C12" s="25">
        <v>975231.22</v>
      </c>
      <c r="D12" s="25">
        <v>493417.95</v>
      </c>
      <c r="E12" s="25">
        <v>667435.51621999999</v>
      </c>
      <c r="F12" s="25">
        <v>-186440.28</v>
      </c>
      <c r="G12" s="217">
        <f t="shared" si="0"/>
        <v>2813176.4462200003</v>
      </c>
      <c r="H12" s="637">
        <v>64119.351390000003</v>
      </c>
      <c r="I12" s="75">
        <v>-12805.45398</v>
      </c>
      <c r="J12" s="75">
        <v>-1208.7778800000001</v>
      </c>
      <c r="K12" s="75">
        <v>-21034.914710000001</v>
      </c>
      <c r="L12" s="75">
        <v>10454.32285</v>
      </c>
      <c r="M12" s="75">
        <v>167229.08807</v>
      </c>
      <c r="N12" s="820">
        <f t="shared" si="1"/>
        <v>206753.61574000001</v>
      </c>
      <c r="O12" s="637">
        <f t="shared" si="2"/>
        <v>3019930.0619600001</v>
      </c>
      <c r="P12" s="227"/>
    </row>
    <row r="13" spans="1:16" s="76" customFormat="1" ht="14.25" customHeight="1">
      <c r="A13" s="156" t="s">
        <v>14</v>
      </c>
      <c r="B13" s="25">
        <v>3583533.11</v>
      </c>
      <c r="C13" s="25">
        <v>3786404.3</v>
      </c>
      <c r="D13" s="25">
        <v>1484994.7</v>
      </c>
      <c r="E13" s="25">
        <v>991633.77509000001</v>
      </c>
      <c r="F13" s="25">
        <v>-1343869.79</v>
      </c>
      <c r="G13" s="217">
        <f t="shared" si="0"/>
        <v>8502696.0950899981</v>
      </c>
      <c r="H13" s="637">
        <v>163220.9025</v>
      </c>
      <c r="I13" s="75">
        <v>-178518.24546000001</v>
      </c>
      <c r="J13" s="75">
        <v>-6416.8812499999995</v>
      </c>
      <c r="K13" s="75">
        <v>40953.093390000002</v>
      </c>
      <c r="L13" s="75">
        <v>78947.195779999995</v>
      </c>
      <c r="M13" s="75">
        <v>1115441.9550000001</v>
      </c>
      <c r="N13" s="820">
        <f t="shared" si="1"/>
        <v>1213628.0199600002</v>
      </c>
      <c r="O13" s="637">
        <f t="shared" si="2"/>
        <v>9716324.1150499992</v>
      </c>
      <c r="P13" s="227"/>
    </row>
    <row r="14" spans="1:16" s="76" customFormat="1" ht="14.25" customHeight="1">
      <c r="A14" s="156" t="s">
        <v>15</v>
      </c>
      <c r="B14" s="25">
        <v>1252014.71</v>
      </c>
      <c r="C14" s="25">
        <v>1080614.8700000001</v>
      </c>
      <c r="D14" s="25">
        <v>523440.12</v>
      </c>
      <c r="E14" s="25">
        <v>84214.71587</v>
      </c>
      <c r="F14" s="25">
        <v>259421.47</v>
      </c>
      <c r="G14" s="217">
        <f t="shared" si="0"/>
        <v>3199705.8858700003</v>
      </c>
      <c r="H14" s="637">
        <v>15411.98429</v>
      </c>
      <c r="I14" s="75">
        <v>-39836.011429999999</v>
      </c>
      <c r="J14" s="75">
        <v>-25635.33711</v>
      </c>
      <c r="K14" s="75">
        <v>67731.137589999998</v>
      </c>
      <c r="L14" s="75">
        <v>-16823.517049999999</v>
      </c>
      <c r="M14" s="75">
        <v>77769.877110000001</v>
      </c>
      <c r="N14" s="820">
        <f t="shared" si="1"/>
        <v>78618.133400000006</v>
      </c>
      <c r="O14" s="637">
        <f t="shared" si="2"/>
        <v>3278324.0192700005</v>
      </c>
      <c r="P14" s="227"/>
    </row>
    <row r="15" spans="1:16" s="76" customFormat="1" ht="14.25" customHeight="1">
      <c r="A15" s="156" t="s">
        <v>51</v>
      </c>
      <c r="B15" s="25">
        <v>1170632.99</v>
      </c>
      <c r="C15" s="25">
        <v>1438748.04</v>
      </c>
      <c r="D15" s="25">
        <v>707885.17</v>
      </c>
      <c r="E15" s="25">
        <v>1077411.20101</v>
      </c>
      <c r="F15" s="25">
        <v>75352.31</v>
      </c>
      <c r="G15" s="217">
        <f t="shared" si="0"/>
        <v>4470029.7110099997</v>
      </c>
      <c r="H15" s="637">
        <v>33181.561679999999</v>
      </c>
      <c r="I15" s="75">
        <v>-89234.237299999993</v>
      </c>
      <c r="J15" s="75">
        <v>-16864.405360000001</v>
      </c>
      <c r="K15" s="75">
        <v>53498.695809999997</v>
      </c>
      <c r="L15" s="75">
        <v>-5981.7990499999996</v>
      </c>
      <c r="M15" s="75">
        <v>156354.85678999999</v>
      </c>
      <c r="N15" s="820">
        <f t="shared" si="1"/>
        <v>130954.67257</v>
      </c>
      <c r="O15" s="637">
        <f t="shared" si="2"/>
        <v>4600984.3835800001</v>
      </c>
      <c r="P15" s="227"/>
    </row>
    <row r="16" spans="1:16" s="76" customFormat="1" ht="14.25" customHeight="1">
      <c r="A16" s="156" t="s">
        <v>17</v>
      </c>
      <c r="B16" s="25">
        <v>1235055.6299999999</v>
      </c>
      <c r="C16" s="25">
        <v>0</v>
      </c>
      <c r="D16" s="25">
        <v>80328.09</v>
      </c>
      <c r="E16" s="25">
        <v>2659870.0726000001</v>
      </c>
      <c r="F16" s="25">
        <v>70846.31</v>
      </c>
      <c r="G16" s="217">
        <f t="shared" si="0"/>
        <v>4046100.1026000003</v>
      </c>
      <c r="H16" s="637">
        <v>126120.83125</v>
      </c>
      <c r="I16" s="75">
        <v>0</v>
      </c>
      <c r="J16" s="75">
        <v>-4166.5119400000003</v>
      </c>
      <c r="K16" s="75">
        <v>-119441.29214000001</v>
      </c>
      <c r="L16" s="75">
        <v>-5511.5641800000003</v>
      </c>
      <c r="M16" s="75">
        <v>689048.25988999999</v>
      </c>
      <c r="N16" s="820">
        <f t="shared" si="1"/>
        <v>686049.72288000002</v>
      </c>
      <c r="O16" s="637">
        <f t="shared" si="2"/>
        <v>4732149.8254800001</v>
      </c>
      <c r="P16" s="227"/>
    </row>
    <row r="17" spans="1:17" s="76" customFormat="1" ht="14.25" customHeight="1">
      <c r="A17" s="156" t="s">
        <v>18</v>
      </c>
      <c r="B17" s="25">
        <v>578720.96</v>
      </c>
      <c r="C17" s="25">
        <v>697077.82</v>
      </c>
      <c r="D17" s="25">
        <v>343258.27</v>
      </c>
      <c r="E17" s="25">
        <v>779503.59267000004</v>
      </c>
      <c r="F17" s="25">
        <v>416470.81</v>
      </c>
      <c r="G17" s="217">
        <f t="shared" si="0"/>
        <v>2815031.45267</v>
      </c>
      <c r="H17" s="637">
        <v>-10294.07337</v>
      </c>
      <c r="I17" s="75">
        <v>-39523.93679</v>
      </c>
      <c r="J17" s="75">
        <v>-5866.8664799999997</v>
      </c>
      <c r="K17" s="75">
        <v>30153.400440000001</v>
      </c>
      <c r="L17" s="75">
        <v>-26230.25272</v>
      </c>
      <c r="M17" s="75">
        <v>88673.746849999996</v>
      </c>
      <c r="N17" s="820">
        <f t="shared" si="1"/>
        <v>36912.017930000002</v>
      </c>
      <c r="O17" s="637">
        <f t="shared" si="2"/>
        <v>2851943.4706000001</v>
      </c>
      <c r="P17" s="227"/>
    </row>
    <row r="18" spans="1:17" s="76" customFormat="1" ht="14.25" customHeight="1">
      <c r="A18" s="156" t="s">
        <v>19</v>
      </c>
      <c r="B18" s="25">
        <v>960596.6</v>
      </c>
      <c r="C18" s="25">
        <v>1169072.4099999999</v>
      </c>
      <c r="D18" s="25">
        <v>409848.42000000004</v>
      </c>
      <c r="E18" s="25">
        <v>-170259.61048999999</v>
      </c>
      <c r="F18" s="25">
        <v>-651673.42000000004</v>
      </c>
      <c r="G18" s="217">
        <f t="shared" si="0"/>
        <v>1717584.3995099999</v>
      </c>
      <c r="H18" s="637">
        <v>206525.37651999999</v>
      </c>
      <c r="I18" s="75">
        <v>29886.064269999999</v>
      </c>
      <c r="J18" s="75">
        <v>10768.44593</v>
      </c>
      <c r="K18" s="75">
        <v>-167807.65263</v>
      </c>
      <c r="L18" s="75">
        <v>39033.64572</v>
      </c>
      <c r="M18" s="75">
        <v>582300.54932999995</v>
      </c>
      <c r="N18" s="820">
        <f t="shared" si="1"/>
        <v>700706.42913999991</v>
      </c>
      <c r="O18" s="637">
        <f t="shared" si="2"/>
        <v>2418290.8286499996</v>
      </c>
      <c r="P18" s="227"/>
    </row>
    <row r="19" spans="1:17" s="76" customFormat="1" ht="14.25" customHeight="1">
      <c r="A19" s="156" t="s">
        <v>20</v>
      </c>
      <c r="B19" s="25">
        <v>8980833.75</v>
      </c>
      <c r="C19" s="25">
        <v>6054906.5499999998</v>
      </c>
      <c r="D19" s="25">
        <v>1606731.31</v>
      </c>
      <c r="E19" s="25">
        <v>-3152475.5148499999</v>
      </c>
      <c r="F19" s="25">
        <v>-700322.11</v>
      </c>
      <c r="G19" s="217">
        <f t="shared" si="0"/>
        <v>12789673.985150002</v>
      </c>
      <c r="H19" s="637">
        <v>1013887.9691399999</v>
      </c>
      <c r="I19" s="75">
        <v>-134534.19807000001</v>
      </c>
      <c r="J19" s="75">
        <v>-51912.927279999996</v>
      </c>
      <c r="K19" s="75">
        <v>-456969.85307999997</v>
      </c>
      <c r="L19" s="75">
        <v>38621.446680000001</v>
      </c>
      <c r="M19" s="75">
        <v>318692.05388000002</v>
      </c>
      <c r="N19" s="820">
        <f t="shared" si="1"/>
        <v>727784.49127</v>
      </c>
      <c r="O19" s="637">
        <f t="shared" si="2"/>
        <v>13517458.476420002</v>
      </c>
      <c r="P19" s="227"/>
    </row>
    <row r="20" spans="1:17" s="76" customFormat="1" ht="14.25" customHeight="1">
      <c r="A20" s="636" t="s">
        <v>21</v>
      </c>
      <c r="B20" s="25">
        <v>1844890.37</v>
      </c>
      <c r="C20" s="25">
        <v>1956872.82</v>
      </c>
      <c r="D20" s="25">
        <v>913118.32000000007</v>
      </c>
      <c r="E20" s="25">
        <v>803462.38413999998</v>
      </c>
      <c r="F20" s="25">
        <v>406240.61</v>
      </c>
      <c r="G20" s="217">
        <f t="shared" si="0"/>
        <v>5924584.5041400008</v>
      </c>
      <c r="H20" s="637">
        <v>-9552.9842599999993</v>
      </c>
      <c r="I20" s="75">
        <v>-108960.14174000001</v>
      </c>
      <c r="J20" s="75">
        <v>11370.375319999999</v>
      </c>
      <c r="K20" s="75">
        <v>82606.948080000002</v>
      </c>
      <c r="L20" s="75">
        <v>-26586.016149999999</v>
      </c>
      <c r="M20" s="75">
        <v>166914.48673999999</v>
      </c>
      <c r="N20" s="820">
        <f t="shared" si="1"/>
        <v>115792.66799</v>
      </c>
      <c r="O20" s="637">
        <f t="shared" si="2"/>
        <v>6040377.1721300008</v>
      </c>
      <c r="P20" s="227"/>
    </row>
    <row r="21" spans="1:17" s="84" customFormat="1" ht="21" customHeight="1" thickBot="1">
      <c r="A21" s="640" t="s">
        <v>6</v>
      </c>
      <c r="B21" s="821">
        <f t="shared" ref="B21:O21" si="3">SUM(B6:B20)</f>
        <v>37179638.259999998</v>
      </c>
      <c r="C21" s="821">
        <f t="shared" si="3"/>
        <v>33056870.010000002</v>
      </c>
      <c r="D21" s="821">
        <f t="shared" si="3"/>
        <v>12591236.74</v>
      </c>
      <c r="E21" s="821">
        <f t="shared" si="3"/>
        <v>8570520</v>
      </c>
      <c r="F21" s="821">
        <f t="shared" si="3"/>
        <v>939067.80000000028</v>
      </c>
      <c r="G21" s="821">
        <f t="shared" si="3"/>
        <v>92337332.809999987</v>
      </c>
      <c r="H21" s="822">
        <f t="shared" si="3"/>
        <v>2929002.9290700001</v>
      </c>
      <c r="I21" s="823">
        <f t="shared" si="3"/>
        <v>-1233315.1912900002</v>
      </c>
      <c r="J21" s="823">
        <f t="shared" si="3"/>
        <v>-119497.77492999999</v>
      </c>
      <c r="K21" s="823">
        <f t="shared" si="3"/>
        <v>-685480.50001000008</v>
      </c>
      <c r="L21" s="823">
        <f t="shared" si="3"/>
        <v>-86613.735929999981</v>
      </c>
      <c r="M21" s="823">
        <f t="shared" si="3"/>
        <v>5298564.8022400001</v>
      </c>
      <c r="N21" s="824">
        <f t="shared" si="3"/>
        <v>6102660.5291499998</v>
      </c>
      <c r="O21" s="823">
        <f t="shared" si="3"/>
        <v>98439993.339149997</v>
      </c>
      <c r="P21" s="227"/>
      <c r="Q21" s="76"/>
    </row>
    <row r="22" spans="1:17" s="76" customFormat="1" ht="12" thickTop="1">
      <c r="A22" s="721" t="s">
        <v>470</v>
      </c>
      <c r="B22" s="226"/>
      <c r="J22" s="228"/>
      <c r="L22" s="104"/>
      <c r="M22" s="104"/>
      <c r="N22" s="229"/>
      <c r="P22" s="75"/>
    </row>
    <row r="23" spans="1:17" s="76" customFormat="1">
      <c r="C23" s="192"/>
      <c r="D23" s="192"/>
      <c r="E23" s="193"/>
      <c r="F23" s="193"/>
      <c r="G23" s="193"/>
      <c r="N23" s="79"/>
    </row>
    <row r="24" spans="1:17" s="76" customFormat="1">
      <c r="A24" s="139"/>
      <c r="B24" s="226"/>
      <c r="C24" s="79"/>
      <c r="D24" s="79"/>
      <c r="E24" s="79"/>
      <c r="F24" s="79"/>
      <c r="G24" s="75"/>
      <c r="H24" s="230"/>
      <c r="N24" s="79"/>
    </row>
    <row r="25" spans="1:17" s="76" customFormat="1">
      <c r="B25" s="226"/>
      <c r="C25" s="79"/>
      <c r="D25" s="79"/>
      <c r="E25" s="79"/>
      <c r="F25" s="79"/>
      <c r="G25" s="79"/>
      <c r="H25" s="230"/>
      <c r="I25" s="79"/>
      <c r="J25" s="79"/>
      <c r="K25" s="79"/>
    </row>
    <row r="26" spans="1:17">
      <c r="A26" s="76"/>
      <c r="B26" s="226"/>
      <c r="C26" s="226"/>
      <c r="D26" s="226"/>
      <c r="E26" s="226"/>
      <c r="H26" s="230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E21"/>
  <sheetViews>
    <sheetView showGridLines="0" zoomScaleNormal="100" workbookViewId="0"/>
  </sheetViews>
  <sheetFormatPr baseColWidth="10" defaultRowHeight="12.75"/>
  <cols>
    <col min="1" max="1" width="19.5703125" customWidth="1"/>
    <col min="2" max="2" width="18" customWidth="1"/>
    <col min="3" max="3" width="20.140625" customWidth="1"/>
    <col min="4" max="4" width="15.140625" customWidth="1"/>
    <col min="5" max="5" width="13.5703125" customWidth="1"/>
    <col min="6" max="6" width="11.5703125" customWidth="1"/>
    <col min="7" max="7" width="14.85546875" customWidth="1"/>
    <col min="8" max="8" width="12.5703125" customWidth="1"/>
    <col min="9" max="9" width="17" customWidth="1"/>
    <col min="10" max="10" width="11.5703125" customWidth="1"/>
    <col min="11" max="11" width="11.42578125" customWidth="1"/>
    <col min="12" max="12" width="12.42578125" customWidth="1"/>
    <col min="13" max="13" width="13.85546875" customWidth="1"/>
    <col min="14" max="14" width="13.5703125" bestFit="1" customWidth="1"/>
    <col min="15" max="15" width="17.28515625" customWidth="1"/>
    <col min="16" max="16" width="16.7109375" customWidth="1"/>
    <col min="24" max="29" width="12.7109375" customWidth="1"/>
    <col min="30" max="30" width="16.42578125" customWidth="1"/>
    <col min="31" max="31" width="19.5703125" customWidth="1"/>
    <col min="256" max="256" width="19.5703125" customWidth="1"/>
    <col min="257" max="257" width="14" bestFit="1" customWidth="1"/>
    <col min="258" max="258" width="11.5703125" customWidth="1"/>
    <col min="259" max="259" width="1.5703125" customWidth="1"/>
    <col min="260" max="260" width="13.140625" customWidth="1"/>
    <col min="261" max="261" width="12" customWidth="1"/>
    <col min="262" max="262" width="11.5703125" customWidth="1"/>
    <col min="263" max="263" width="13" customWidth="1"/>
    <col min="264" max="264" width="12.5703125" customWidth="1"/>
    <col min="265" max="265" width="14" customWidth="1"/>
    <col min="266" max="266" width="11.5703125" customWidth="1"/>
    <col min="267" max="267" width="11.42578125" customWidth="1"/>
    <col min="268" max="268" width="12.42578125" customWidth="1"/>
    <col min="269" max="269" width="13.85546875" customWidth="1"/>
    <col min="270" max="270" width="13.5703125" bestFit="1" customWidth="1"/>
    <col min="271" max="271" width="17.28515625" customWidth="1"/>
    <col min="272" max="272" width="16.7109375" customWidth="1"/>
    <col min="280" max="285" width="12.7109375" customWidth="1"/>
    <col min="286" max="286" width="16.42578125" customWidth="1"/>
    <col min="287" max="287" width="19.5703125" customWidth="1"/>
    <col min="512" max="512" width="19.5703125" customWidth="1"/>
    <col min="513" max="513" width="14" bestFit="1" customWidth="1"/>
    <col min="514" max="514" width="11.5703125" customWidth="1"/>
    <col min="515" max="515" width="1.5703125" customWidth="1"/>
    <col min="516" max="516" width="13.140625" customWidth="1"/>
    <col min="517" max="517" width="12" customWidth="1"/>
    <col min="518" max="518" width="11.5703125" customWidth="1"/>
    <col min="519" max="519" width="13" customWidth="1"/>
    <col min="520" max="520" width="12.5703125" customWidth="1"/>
    <col min="521" max="521" width="14" customWidth="1"/>
    <col min="522" max="522" width="11.5703125" customWidth="1"/>
    <col min="523" max="523" width="11.42578125" customWidth="1"/>
    <col min="524" max="524" width="12.42578125" customWidth="1"/>
    <col min="525" max="525" width="13.85546875" customWidth="1"/>
    <col min="526" max="526" width="13.5703125" bestFit="1" customWidth="1"/>
    <col min="527" max="527" width="17.28515625" customWidth="1"/>
    <col min="528" max="528" width="16.7109375" customWidth="1"/>
    <col min="536" max="541" width="12.7109375" customWidth="1"/>
    <col min="542" max="542" width="16.42578125" customWidth="1"/>
    <col min="543" max="543" width="19.5703125" customWidth="1"/>
    <col min="768" max="768" width="19.5703125" customWidth="1"/>
    <col min="769" max="769" width="14" bestFit="1" customWidth="1"/>
    <col min="770" max="770" width="11.5703125" customWidth="1"/>
    <col min="771" max="771" width="1.5703125" customWidth="1"/>
    <col min="772" max="772" width="13.140625" customWidth="1"/>
    <col min="773" max="773" width="12" customWidth="1"/>
    <col min="774" max="774" width="11.5703125" customWidth="1"/>
    <col min="775" max="775" width="13" customWidth="1"/>
    <col min="776" max="776" width="12.5703125" customWidth="1"/>
    <col min="777" max="777" width="14" customWidth="1"/>
    <col min="778" max="778" width="11.5703125" customWidth="1"/>
    <col min="779" max="779" width="11.42578125" customWidth="1"/>
    <col min="780" max="780" width="12.42578125" customWidth="1"/>
    <col min="781" max="781" width="13.85546875" customWidth="1"/>
    <col min="782" max="782" width="13.5703125" bestFit="1" customWidth="1"/>
    <col min="783" max="783" width="17.28515625" customWidth="1"/>
    <col min="784" max="784" width="16.7109375" customWidth="1"/>
    <col min="792" max="797" width="12.7109375" customWidth="1"/>
    <col min="798" max="798" width="16.42578125" customWidth="1"/>
    <col min="799" max="799" width="19.5703125" customWidth="1"/>
    <col min="1024" max="1024" width="19.5703125" customWidth="1"/>
    <col min="1025" max="1025" width="14" bestFit="1" customWidth="1"/>
    <col min="1026" max="1026" width="11.5703125" customWidth="1"/>
    <col min="1027" max="1027" width="1.5703125" customWidth="1"/>
    <col min="1028" max="1028" width="13.140625" customWidth="1"/>
    <col min="1029" max="1029" width="12" customWidth="1"/>
    <col min="1030" max="1030" width="11.5703125" customWidth="1"/>
    <col min="1031" max="1031" width="13" customWidth="1"/>
    <col min="1032" max="1032" width="12.5703125" customWidth="1"/>
    <col min="1033" max="1033" width="14" customWidth="1"/>
    <col min="1034" max="1034" width="11.5703125" customWidth="1"/>
    <col min="1035" max="1035" width="11.42578125" customWidth="1"/>
    <col min="1036" max="1036" width="12.42578125" customWidth="1"/>
    <col min="1037" max="1037" width="13.85546875" customWidth="1"/>
    <col min="1038" max="1038" width="13.5703125" bestFit="1" customWidth="1"/>
    <col min="1039" max="1039" width="17.28515625" customWidth="1"/>
    <col min="1040" max="1040" width="16.7109375" customWidth="1"/>
    <col min="1048" max="1053" width="12.7109375" customWidth="1"/>
    <col min="1054" max="1054" width="16.42578125" customWidth="1"/>
    <col min="1055" max="1055" width="19.5703125" customWidth="1"/>
    <col min="1280" max="1280" width="19.5703125" customWidth="1"/>
    <col min="1281" max="1281" width="14" bestFit="1" customWidth="1"/>
    <col min="1282" max="1282" width="11.5703125" customWidth="1"/>
    <col min="1283" max="1283" width="1.5703125" customWidth="1"/>
    <col min="1284" max="1284" width="13.140625" customWidth="1"/>
    <col min="1285" max="1285" width="12" customWidth="1"/>
    <col min="1286" max="1286" width="11.5703125" customWidth="1"/>
    <col min="1287" max="1287" width="13" customWidth="1"/>
    <col min="1288" max="1288" width="12.5703125" customWidth="1"/>
    <col min="1289" max="1289" width="14" customWidth="1"/>
    <col min="1290" max="1290" width="11.5703125" customWidth="1"/>
    <col min="1291" max="1291" width="11.42578125" customWidth="1"/>
    <col min="1292" max="1292" width="12.42578125" customWidth="1"/>
    <col min="1293" max="1293" width="13.85546875" customWidth="1"/>
    <col min="1294" max="1294" width="13.5703125" bestFit="1" customWidth="1"/>
    <col min="1295" max="1295" width="17.28515625" customWidth="1"/>
    <col min="1296" max="1296" width="16.7109375" customWidth="1"/>
    <col min="1304" max="1309" width="12.7109375" customWidth="1"/>
    <col min="1310" max="1310" width="16.42578125" customWidth="1"/>
    <col min="1311" max="1311" width="19.5703125" customWidth="1"/>
    <col min="1536" max="1536" width="19.5703125" customWidth="1"/>
    <col min="1537" max="1537" width="14" bestFit="1" customWidth="1"/>
    <col min="1538" max="1538" width="11.5703125" customWidth="1"/>
    <col min="1539" max="1539" width="1.5703125" customWidth="1"/>
    <col min="1540" max="1540" width="13.140625" customWidth="1"/>
    <col min="1541" max="1541" width="12" customWidth="1"/>
    <col min="1542" max="1542" width="11.5703125" customWidth="1"/>
    <col min="1543" max="1543" width="13" customWidth="1"/>
    <col min="1544" max="1544" width="12.5703125" customWidth="1"/>
    <col min="1545" max="1545" width="14" customWidth="1"/>
    <col min="1546" max="1546" width="11.5703125" customWidth="1"/>
    <col min="1547" max="1547" width="11.42578125" customWidth="1"/>
    <col min="1548" max="1548" width="12.42578125" customWidth="1"/>
    <col min="1549" max="1549" width="13.85546875" customWidth="1"/>
    <col min="1550" max="1550" width="13.5703125" bestFit="1" customWidth="1"/>
    <col min="1551" max="1551" width="17.28515625" customWidth="1"/>
    <col min="1552" max="1552" width="16.7109375" customWidth="1"/>
    <col min="1560" max="1565" width="12.7109375" customWidth="1"/>
    <col min="1566" max="1566" width="16.42578125" customWidth="1"/>
    <col min="1567" max="1567" width="19.5703125" customWidth="1"/>
    <col min="1792" max="1792" width="19.5703125" customWidth="1"/>
    <col min="1793" max="1793" width="14" bestFit="1" customWidth="1"/>
    <col min="1794" max="1794" width="11.5703125" customWidth="1"/>
    <col min="1795" max="1795" width="1.5703125" customWidth="1"/>
    <col min="1796" max="1796" width="13.140625" customWidth="1"/>
    <col min="1797" max="1797" width="12" customWidth="1"/>
    <col min="1798" max="1798" width="11.5703125" customWidth="1"/>
    <col min="1799" max="1799" width="13" customWidth="1"/>
    <col min="1800" max="1800" width="12.5703125" customWidth="1"/>
    <col min="1801" max="1801" width="14" customWidth="1"/>
    <col min="1802" max="1802" width="11.5703125" customWidth="1"/>
    <col min="1803" max="1803" width="11.42578125" customWidth="1"/>
    <col min="1804" max="1804" width="12.42578125" customWidth="1"/>
    <col min="1805" max="1805" width="13.85546875" customWidth="1"/>
    <col min="1806" max="1806" width="13.5703125" bestFit="1" customWidth="1"/>
    <col min="1807" max="1807" width="17.28515625" customWidth="1"/>
    <col min="1808" max="1808" width="16.7109375" customWidth="1"/>
    <col min="1816" max="1821" width="12.7109375" customWidth="1"/>
    <col min="1822" max="1822" width="16.42578125" customWidth="1"/>
    <col min="1823" max="1823" width="19.5703125" customWidth="1"/>
    <col min="2048" max="2048" width="19.5703125" customWidth="1"/>
    <col min="2049" max="2049" width="14" bestFit="1" customWidth="1"/>
    <col min="2050" max="2050" width="11.5703125" customWidth="1"/>
    <col min="2051" max="2051" width="1.5703125" customWidth="1"/>
    <col min="2052" max="2052" width="13.140625" customWidth="1"/>
    <col min="2053" max="2053" width="12" customWidth="1"/>
    <col min="2054" max="2054" width="11.5703125" customWidth="1"/>
    <col min="2055" max="2055" width="13" customWidth="1"/>
    <col min="2056" max="2056" width="12.5703125" customWidth="1"/>
    <col min="2057" max="2057" width="14" customWidth="1"/>
    <col min="2058" max="2058" width="11.5703125" customWidth="1"/>
    <col min="2059" max="2059" width="11.42578125" customWidth="1"/>
    <col min="2060" max="2060" width="12.42578125" customWidth="1"/>
    <col min="2061" max="2061" width="13.85546875" customWidth="1"/>
    <col min="2062" max="2062" width="13.5703125" bestFit="1" customWidth="1"/>
    <col min="2063" max="2063" width="17.28515625" customWidth="1"/>
    <col min="2064" max="2064" width="16.7109375" customWidth="1"/>
    <col min="2072" max="2077" width="12.7109375" customWidth="1"/>
    <col min="2078" max="2078" width="16.42578125" customWidth="1"/>
    <col min="2079" max="2079" width="19.5703125" customWidth="1"/>
    <col min="2304" max="2304" width="19.5703125" customWidth="1"/>
    <col min="2305" max="2305" width="14" bestFit="1" customWidth="1"/>
    <col min="2306" max="2306" width="11.5703125" customWidth="1"/>
    <col min="2307" max="2307" width="1.5703125" customWidth="1"/>
    <col min="2308" max="2308" width="13.140625" customWidth="1"/>
    <col min="2309" max="2309" width="12" customWidth="1"/>
    <col min="2310" max="2310" width="11.5703125" customWidth="1"/>
    <col min="2311" max="2311" width="13" customWidth="1"/>
    <col min="2312" max="2312" width="12.5703125" customWidth="1"/>
    <col min="2313" max="2313" width="14" customWidth="1"/>
    <col min="2314" max="2314" width="11.5703125" customWidth="1"/>
    <col min="2315" max="2315" width="11.42578125" customWidth="1"/>
    <col min="2316" max="2316" width="12.42578125" customWidth="1"/>
    <col min="2317" max="2317" width="13.85546875" customWidth="1"/>
    <col min="2318" max="2318" width="13.5703125" bestFit="1" customWidth="1"/>
    <col min="2319" max="2319" width="17.28515625" customWidth="1"/>
    <col min="2320" max="2320" width="16.7109375" customWidth="1"/>
    <col min="2328" max="2333" width="12.7109375" customWidth="1"/>
    <col min="2334" max="2334" width="16.42578125" customWidth="1"/>
    <col min="2335" max="2335" width="19.5703125" customWidth="1"/>
    <col min="2560" max="2560" width="19.5703125" customWidth="1"/>
    <col min="2561" max="2561" width="14" bestFit="1" customWidth="1"/>
    <col min="2562" max="2562" width="11.5703125" customWidth="1"/>
    <col min="2563" max="2563" width="1.5703125" customWidth="1"/>
    <col min="2564" max="2564" width="13.140625" customWidth="1"/>
    <col min="2565" max="2565" width="12" customWidth="1"/>
    <col min="2566" max="2566" width="11.5703125" customWidth="1"/>
    <col min="2567" max="2567" width="13" customWidth="1"/>
    <col min="2568" max="2568" width="12.5703125" customWidth="1"/>
    <col min="2569" max="2569" width="14" customWidth="1"/>
    <col min="2570" max="2570" width="11.5703125" customWidth="1"/>
    <col min="2571" max="2571" width="11.42578125" customWidth="1"/>
    <col min="2572" max="2572" width="12.42578125" customWidth="1"/>
    <col min="2573" max="2573" width="13.85546875" customWidth="1"/>
    <col min="2574" max="2574" width="13.5703125" bestFit="1" customWidth="1"/>
    <col min="2575" max="2575" width="17.28515625" customWidth="1"/>
    <col min="2576" max="2576" width="16.7109375" customWidth="1"/>
    <col min="2584" max="2589" width="12.7109375" customWidth="1"/>
    <col min="2590" max="2590" width="16.42578125" customWidth="1"/>
    <col min="2591" max="2591" width="19.5703125" customWidth="1"/>
    <col min="2816" max="2816" width="19.5703125" customWidth="1"/>
    <col min="2817" max="2817" width="14" bestFit="1" customWidth="1"/>
    <col min="2818" max="2818" width="11.5703125" customWidth="1"/>
    <col min="2819" max="2819" width="1.5703125" customWidth="1"/>
    <col min="2820" max="2820" width="13.140625" customWidth="1"/>
    <col min="2821" max="2821" width="12" customWidth="1"/>
    <col min="2822" max="2822" width="11.5703125" customWidth="1"/>
    <col min="2823" max="2823" width="13" customWidth="1"/>
    <col min="2824" max="2824" width="12.5703125" customWidth="1"/>
    <col min="2825" max="2825" width="14" customWidth="1"/>
    <col min="2826" max="2826" width="11.5703125" customWidth="1"/>
    <col min="2827" max="2827" width="11.42578125" customWidth="1"/>
    <col min="2828" max="2828" width="12.42578125" customWidth="1"/>
    <col min="2829" max="2829" width="13.85546875" customWidth="1"/>
    <col min="2830" max="2830" width="13.5703125" bestFit="1" customWidth="1"/>
    <col min="2831" max="2831" width="17.28515625" customWidth="1"/>
    <col min="2832" max="2832" width="16.7109375" customWidth="1"/>
    <col min="2840" max="2845" width="12.7109375" customWidth="1"/>
    <col min="2846" max="2846" width="16.42578125" customWidth="1"/>
    <col min="2847" max="2847" width="19.5703125" customWidth="1"/>
    <col min="3072" max="3072" width="19.5703125" customWidth="1"/>
    <col min="3073" max="3073" width="14" bestFit="1" customWidth="1"/>
    <col min="3074" max="3074" width="11.5703125" customWidth="1"/>
    <col min="3075" max="3075" width="1.5703125" customWidth="1"/>
    <col min="3076" max="3076" width="13.140625" customWidth="1"/>
    <col min="3077" max="3077" width="12" customWidth="1"/>
    <col min="3078" max="3078" width="11.5703125" customWidth="1"/>
    <col min="3079" max="3079" width="13" customWidth="1"/>
    <col min="3080" max="3080" width="12.5703125" customWidth="1"/>
    <col min="3081" max="3081" width="14" customWidth="1"/>
    <col min="3082" max="3082" width="11.5703125" customWidth="1"/>
    <col min="3083" max="3083" width="11.42578125" customWidth="1"/>
    <col min="3084" max="3084" width="12.42578125" customWidth="1"/>
    <col min="3085" max="3085" width="13.85546875" customWidth="1"/>
    <col min="3086" max="3086" width="13.5703125" bestFit="1" customWidth="1"/>
    <col min="3087" max="3087" width="17.28515625" customWidth="1"/>
    <col min="3088" max="3088" width="16.7109375" customWidth="1"/>
    <col min="3096" max="3101" width="12.7109375" customWidth="1"/>
    <col min="3102" max="3102" width="16.42578125" customWidth="1"/>
    <col min="3103" max="3103" width="19.5703125" customWidth="1"/>
    <col min="3328" max="3328" width="19.5703125" customWidth="1"/>
    <col min="3329" max="3329" width="14" bestFit="1" customWidth="1"/>
    <col min="3330" max="3330" width="11.5703125" customWidth="1"/>
    <col min="3331" max="3331" width="1.5703125" customWidth="1"/>
    <col min="3332" max="3332" width="13.140625" customWidth="1"/>
    <col min="3333" max="3333" width="12" customWidth="1"/>
    <col min="3334" max="3334" width="11.5703125" customWidth="1"/>
    <col min="3335" max="3335" width="13" customWidth="1"/>
    <col min="3336" max="3336" width="12.5703125" customWidth="1"/>
    <col min="3337" max="3337" width="14" customWidth="1"/>
    <col min="3338" max="3338" width="11.5703125" customWidth="1"/>
    <col min="3339" max="3339" width="11.42578125" customWidth="1"/>
    <col min="3340" max="3340" width="12.42578125" customWidth="1"/>
    <col min="3341" max="3341" width="13.85546875" customWidth="1"/>
    <col min="3342" max="3342" width="13.5703125" bestFit="1" customWidth="1"/>
    <col min="3343" max="3343" width="17.28515625" customWidth="1"/>
    <col min="3344" max="3344" width="16.7109375" customWidth="1"/>
    <col min="3352" max="3357" width="12.7109375" customWidth="1"/>
    <col min="3358" max="3358" width="16.42578125" customWidth="1"/>
    <col min="3359" max="3359" width="19.5703125" customWidth="1"/>
    <col min="3584" max="3584" width="19.5703125" customWidth="1"/>
    <col min="3585" max="3585" width="14" bestFit="1" customWidth="1"/>
    <col min="3586" max="3586" width="11.5703125" customWidth="1"/>
    <col min="3587" max="3587" width="1.5703125" customWidth="1"/>
    <col min="3588" max="3588" width="13.140625" customWidth="1"/>
    <col min="3589" max="3589" width="12" customWidth="1"/>
    <col min="3590" max="3590" width="11.5703125" customWidth="1"/>
    <col min="3591" max="3591" width="13" customWidth="1"/>
    <col min="3592" max="3592" width="12.5703125" customWidth="1"/>
    <col min="3593" max="3593" width="14" customWidth="1"/>
    <col min="3594" max="3594" width="11.5703125" customWidth="1"/>
    <col min="3595" max="3595" width="11.42578125" customWidth="1"/>
    <col min="3596" max="3596" width="12.42578125" customWidth="1"/>
    <col min="3597" max="3597" width="13.85546875" customWidth="1"/>
    <col min="3598" max="3598" width="13.5703125" bestFit="1" customWidth="1"/>
    <col min="3599" max="3599" width="17.28515625" customWidth="1"/>
    <col min="3600" max="3600" width="16.7109375" customWidth="1"/>
    <col min="3608" max="3613" width="12.7109375" customWidth="1"/>
    <col min="3614" max="3614" width="16.42578125" customWidth="1"/>
    <col min="3615" max="3615" width="19.5703125" customWidth="1"/>
    <col min="3840" max="3840" width="19.5703125" customWidth="1"/>
    <col min="3841" max="3841" width="14" bestFit="1" customWidth="1"/>
    <col min="3842" max="3842" width="11.5703125" customWidth="1"/>
    <col min="3843" max="3843" width="1.5703125" customWidth="1"/>
    <col min="3844" max="3844" width="13.140625" customWidth="1"/>
    <col min="3845" max="3845" width="12" customWidth="1"/>
    <col min="3846" max="3846" width="11.5703125" customWidth="1"/>
    <col min="3847" max="3847" width="13" customWidth="1"/>
    <col min="3848" max="3848" width="12.5703125" customWidth="1"/>
    <col min="3849" max="3849" width="14" customWidth="1"/>
    <col min="3850" max="3850" width="11.5703125" customWidth="1"/>
    <col min="3851" max="3851" width="11.42578125" customWidth="1"/>
    <col min="3852" max="3852" width="12.42578125" customWidth="1"/>
    <col min="3853" max="3853" width="13.85546875" customWidth="1"/>
    <col min="3854" max="3854" width="13.5703125" bestFit="1" customWidth="1"/>
    <col min="3855" max="3855" width="17.28515625" customWidth="1"/>
    <col min="3856" max="3856" width="16.7109375" customWidth="1"/>
    <col min="3864" max="3869" width="12.7109375" customWidth="1"/>
    <col min="3870" max="3870" width="16.42578125" customWidth="1"/>
    <col min="3871" max="3871" width="19.5703125" customWidth="1"/>
    <col min="4096" max="4096" width="19.5703125" customWidth="1"/>
    <col min="4097" max="4097" width="14" bestFit="1" customWidth="1"/>
    <col min="4098" max="4098" width="11.5703125" customWidth="1"/>
    <col min="4099" max="4099" width="1.5703125" customWidth="1"/>
    <col min="4100" max="4100" width="13.140625" customWidth="1"/>
    <col min="4101" max="4101" width="12" customWidth="1"/>
    <col min="4102" max="4102" width="11.5703125" customWidth="1"/>
    <col min="4103" max="4103" width="13" customWidth="1"/>
    <col min="4104" max="4104" width="12.5703125" customWidth="1"/>
    <col min="4105" max="4105" width="14" customWidth="1"/>
    <col min="4106" max="4106" width="11.5703125" customWidth="1"/>
    <col min="4107" max="4107" width="11.42578125" customWidth="1"/>
    <col min="4108" max="4108" width="12.42578125" customWidth="1"/>
    <col min="4109" max="4109" width="13.85546875" customWidth="1"/>
    <col min="4110" max="4110" width="13.5703125" bestFit="1" customWidth="1"/>
    <col min="4111" max="4111" width="17.28515625" customWidth="1"/>
    <col min="4112" max="4112" width="16.7109375" customWidth="1"/>
    <col min="4120" max="4125" width="12.7109375" customWidth="1"/>
    <col min="4126" max="4126" width="16.42578125" customWidth="1"/>
    <col min="4127" max="4127" width="19.5703125" customWidth="1"/>
    <col min="4352" max="4352" width="19.5703125" customWidth="1"/>
    <col min="4353" max="4353" width="14" bestFit="1" customWidth="1"/>
    <col min="4354" max="4354" width="11.5703125" customWidth="1"/>
    <col min="4355" max="4355" width="1.5703125" customWidth="1"/>
    <col min="4356" max="4356" width="13.140625" customWidth="1"/>
    <col min="4357" max="4357" width="12" customWidth="1"/>
    <col min="4358" max="4358" width="11.5703125" customWidth="1"/>
    <col min="4359" max="4359" width="13" customWidth="1"/>
    <col min="4360" max="4360" width="12.5703125" customWidth="1"/>
    <col min="4361" max="4361" width="14" customWidth="1"/>
    <col min="4362" max="4362" width="11.5703125" customWidth="1"/>
    <col min="4363" max="4363" width="11.42578125" customWidth="1"/>
    <col min="4364" max="4364" width="12.42578125" customWidth="1"/>
    <col min="4365" max="4365" width="13.85546875" customWidth="1"/>
    <col min="4366" max="4366" width="13.5703125" bestFit="1" customWidth="1"/>
    <col min="4367" max="4367" width="17.28515625" customWidth="1"/>
    <col min="4368" max="4368" width="16.7109375" customWidth="1"/>
    <col min="4376" max="4381" width="12.7109375" customWidth="1"/>
    <col min="4382" max="4382" width="16.42578125" customWidth="1"/>
    <col min="4383" max="4383" width="19.5703125" customWidth="1"/>
    <col min="4608" max="4608" width="19.5703125" customWidth="1"/>
    <col min="4609" max="4609" width="14" bestFit="1" customWidth="1"/>
    <col min="4610" max="4610" width="11.5703125" customWidth="1"/>
    <col min="4611" max="4611" width="1.5703125" customWidth="1"/>
    <col min="4612" max="4612" width="13.140625" customWidth="1"/>
    <col min="4613" max="4613" width="12" customWidth="1"/>
    <col min="4614" max="4614" width="11.5703125" customWidth="1"/>
    <col min="4615" max="4615" width="13" customWidth="1"/>
    <col min="4616" max="4616" width="12.5703125" customWidth="1"/>
    <col min="4617" max="4617" width="14" customWidth="1"/>
    <col min="4618" max="4618" width="11.5703125" customWidth="1"/>
    <col min="4619" max="4619" width="11.42578125" customWidth="1"/>
    <col min="4620" max="4620" width="12.42578125" customWidth="1"/>
    <col min="4621" max="4621" width="13.85546875" customWidth="1"/>
    <col min="4622" max="4622" width="13.5703125" bestFit="1" customWidth="1"/>
    <col min="4623" max="4623" width="17.28515625" customWidth="1"/>
    <col min="4624" max="4624" width="16.7109375" customWidth="1"/>
    <col min="4632" max="4637" width="12.7109375" customWidth="1"/>
    <col min="4638" max="4638" width="16.42578125" customWidth="1"/>
    <col min="4639" max="4639" width="19.5703125" customWidth="1"/>
    <col min="4864" max="4864" width="19.5703125" customWidth="1"/>
    <col min="4865" max="4865" width="14" bestFit="1" customWidth="1"/>
    <col min="4866" max="4866" width="11.5703125" customWidth="1"/>
    <col min="4867" max="4867" width="1.5703125" customWidth="1"/>
    <col min="4868" max="4868" width="13.140625" customWidth="1"/>
    <col min="4869" max="4869" width="12" customWidth="1"/>
    <col min="4870" max="4870" width="11.5703125" customWidth="1"/>
    <col min="4871" max="4871" width="13" customWidth="1"/>
    <col min="4872" max="4872" width="12.5703125" customWidth="1"/>
    <col min="4873" max="4873" width="14" customWidth="1"/>
    <col min="4874" max="4874" width="11.5703125" customWidth="1"/>
    <col min="4875" max="4875" width="11.42578125" customWidth="1"/>
    <col min="4876" max="4876" width="12.42578125" customWidth="1"/>
    <col min="4877" max="4877" width="13.85546875" customWidth="1"/>
    <col min="4878" max="4878" width="13.5703125" bestFit="1" customWidth="1"/>
    <col min="4879" max="4879" width="17.28515625" customWidth="1"/>
    <col min="4880" max="4880" width="16.7109375" customWidth="1"/>
    <col min="4888" max="4893" width="12.7109375" customWidth="1"/>
    <col min="4894" max="4894" width="16.42578125" customWidth="1"/>
    <col min="4895" max="4895" width="19.5703125" customWidth="1"/>
    <col min="5120" max="5120" width="19.5703125" customWidth="1"/>
    <col min="5121" max="5121" width="14" bestFit="1" customWidth="1"/>
    <col min="5122" max="5122" width="11.5703125" customWidth="1"/>
    <col min="5123" max="5123" width="1.5703125" customWidth="1"/>
    <col min="5124" max="5124" width="13.140625" customWidth="1"/>
    <col min="5125" max="5125" width="12" customWidth="1"/>
    <col min="5126" max="5126" width="11.5703125" customWidth="1"/>
    <col min="5127" max="5127" width="13" customWidth="1"/>
    <col min="5128" max="5128" width="12.5703125" customWidth="1"/>
    <col min="5129" max="5129" width="14" customWidth="1"/>
    <col min="5130" max="5130" width="11.5703125" customWidth="1"/>
    <col min="5131" max="5131" width="11.42578125" customWidth="1"/>
    <col min="5132" max="5132" width="12.42578125" customWidth="1"/>
    <col min="5133" max="5133" width="13.85546875" customWidth="1"/>
    <col min="5134" max="5134" width="13.5703125" bestFit="1" customWidth="1"/>
    <col min="5135" max="5135" width="17.28515625" customWidth="1"/>
    <col min="5136" max="5136" width="16.7109375" customWidth="1"/>
    <col min="5144" max="5149" width="12.7109375" customWidth="1"/>
    <col min="5150" max="5150" width="16.42578125" customWidth="1"/>
    <col min="5151" max="5151" width="19.5703125" customWidth="1"/>
    <col min="5376" max="5376" width="19.5703125" customWidth="1"/>
    <col min="5377" max="5377" width="14" bestFit="1" customWidth="1"/>
    <col min="5378" max="5378" width="11.5703125" customWidth="1"/>
    <col min="5379" max="5379" width="1.5703125" customWidth="1"/>
    <col min="5380" max="5380" width="13.140625" customWidth="1"/>
    <col min="5381" max="5381" width="12" customWidth="1"/>
    <col min="5382" max="5382" width="11.5703125" customWidth="1"/>
    <col min="5383" max="5383" width="13" customWidth="1"/>
    <col min="5384" max="5384" width="12.5703125" customWidth="1"/>
    <col min="5385" max="5385" width="14" customWidth="1"/>
    <col min="5386" max="5386" width="11.5703125" customWidth="1"/>
    <col min="5387" max="5387" width="11.42578125" customWidth="1"/>
    <col min="5388" max="5388" width="12.42578125" customWidth="1"/>
    <col min="5389" max="5389" width="13.85546875" customWidth="1"/>
    <col min="5390" max="5390" width="13.5703125" bestFit="1" customWidth="1"/>
    <col min="5391" max="5391" width="17.28515625" customWidth="1"/>
    <col min="5392" max="5392" width="16.7109375" customWidth="1"/>
    <col min="5400" max="5405" width="12.7109375" customWidth="1"/>
    <col min="5406" max="5406" width="16.42578125" customWidth="1"/>
    <col min="5407" max="5407" width="19.5703125" customWidth="1"/>
    <col min="5632" max="5632" width="19.5703125" customWidth="1"/>
    <col min="5633" max="5633" width="14" bestFit="1" customWidth="1"/>
    <col min="5634" max="5634" width="11.5703125" customWidth="1"/>
    <col min="5635" max="5635" width="1.5703125" customWidth="1"/>
    <col min="5636" max="5636" width="13.140625" customWidth="1"/>
    <col min="5637" max="5637" width="12" customWidth="1"/>
    <col min="5638" max="5638" width="11.5703125" customWidth="1"/>
    <col min="5639" max="5639" width="13" customWidth="1"/>
    <col min="5640" max="5640" width="12.5703125" customWidth="1"/>
    <col min="5641" max="5641" width="14" customWidth="1"/>
    <col min="5642" max="5642" width="11.5703125" customWidth="1"/>
    <col min="5643" max="5643" width="11.42578125" customWidth="1"/>
    <col min="5644" max="5644" width="12.42578125" customWidth="1"/>
    <col min="5645" max="5645" width="13.85546875" customWidth="1"/>
    <col min="5646" max="5646" width="13.5703125" bestFit="1" customWidth="1"/>
    <col min="5647" max="5647" width="17.28515625" customWidth="1"/>
    <col min="5648" max="5648" width="16.7109375" customWidth="1"/>
    <col min="5656" max="5661" width="12.7109375" customWidth="1"/>
    <col min="5662" max="5662" width="16.42578125" customWidth="1"/>
    <col min="5663" max="5663" width="19.5703125" customWidth="1"/>
    <col min="5888" max="5888" width="19.5703125" customWidth="1"/>
    <col min="5889" max="5889" width="14" bestFit="1" customWidth="1"/>
    <col min="5890" max="5890" width="11.5703125" customWidth="1"/>
    <col min="5891" max="5891" width="1.5703125" customWidth="1"/>
    <col min="5892" max="5892" width="13.140625" customWidth="1"/>
    <col min="5893" max="5893" width="12" customWidth="1"/>
    <col min="5894" max="5894" width="11.5703125" customWidth="1"/>
    <col min="5895" max="5895" width="13" customWidth="1"/>
    <col min="5896" max="5896" width="12.5703125" customWidth="1"/>
    <col min="5897" max="5897" width="14" customWidth="1"/>
    <col min="5898" max="5898" width="11.5703125" customWidth="1"/>
    <col min="5899" max="5899" width="11.42578125" customWidth="1"/>
    <col min="5900" max="5900" width="12.42578125" customWidth="1"/>
    <col min="5901" max="5901" width="13.85546875" customWidth="1"/>
    <col min="5902" max="5902" width="13.5703125" bestFit="1" customWidth="1"/>
    <col min="5903" max="5903" width="17.28515625" customWidth="1"/>
    <col min="5904" max="5904" width="16.7109375" customWidth="1"/>
    <col min="5912" max="5917" width="12.7109375" customWidth="1"/>
    <col min="5918" max="5918" width="16.42578125" customWidth="1"/>
    <col min="5919" max="5919" width="19.5703125" customWidth="1"/>
    <col min="6144" max="6144" width="19.5703125" customWidth="1"/>
    <col min="6145" max="6145" width="14" bestFit="1" customWidth="1"/>
    <col min="6146" max="6146" width="11.5703125" customWidth="1"/>
    <col min="6147" max="6147" width="1.5703125" customWidth="1"/>
    <col min="6148" max="6148" width="13.140625" customWidth="1"/>
    <col min="6149" max="6149" width="12" customWidth="1"/>
    <col min="6150" max="6150" width="11.5703125" customWidth="1"/>
    <col min="6151" max="6151" width="13" customWidth="1"/>
    <col min="6152" max="6152" width="12.5703125" customWidth="1"/>
    <col min="6153" max="6153" width="14" customWidth="1"/>
    <col min="6154" max="6154" width="11.5703125" customWidth="1"/>
    <col min="6155" max="6155" width="11.42578125" customWidth="1"/>
    <col min="6156" max="6156" width="12.42578125" customWidth="1"/>
    <col min="6157" max="6157" width="13.85546875" customWidth="1"/>
    <col min="6158" max="6158" width="13.5703125" bestFit="1" customWidth="1"/>
    <col min="6159" max="6159" width="17.28515625" customWidth="1"/>
    <col min="6160" max="6160" width="16.7109375" customWidth="1"/>
    <col min="6168" max="6173" width="12.7109375" customWidth="1"/>
    <col min="6174" max="6174" width="16.42578125" customWidth="1"/>
    <col min="6175" max="6175" width="19.5703125" customWidth="1"/>
    <col min="6400" max="6400" width="19.5703125" customWidth="1"/>
    <col min="6401" max="6401" width="14" bestFit="1" customWidth="1"/>
    <col min="6402" max="6402" width="11.5703125" customWidth="1"/>
    <col min="6403" max="6403" width="1.5703125" customWidth="1"/>
    <col min="6404" max="6404" width="13.140625" customWidth="1"/>
    <col min="6405" max="6405" width="12" customWidth="1"/>
    <col min="6406" max="6406" width="11.5703125" customWidth="1"/>
    <col min="6407" max="6407" width="13" customWidth="1"/>
    <col min="6408" max="6408" width="12.5703125" customWidth="1"/>
    <col min="6409" max="6409" width="14" customWidth="1"/>
    <col min="6410" max="6410" width="11.5703125" customWidth="1"/>
    <col min="6411" max="6411" width="11.42578125" customWidth="1"/>
    <col min="6412" max="6412" width="12.42578125" customWidth="1"/>
    <col min="6413" max="6413" width="13.85546875" customWidth="1"/>
    <col min="6414" max="6414" width="13.5703125" bestFit="1" customWidth="1"/>
    <col min="6415" max="6415" width="17.28515625" customWidth="1"/>
    <col min="6416" max="6416" width="16.7109375" customWidth="1"/>
    <col min="6424" max="6429" width="12.7109375" customWidth="1"/>
    <col min="6430" max="6430" width="16.42578125" customWidth="1"/>
    <col min="6431" max="6431" width="19.5703125" customWidth="1"/>
    <col min="6656" max="6656" width="19.5703125" customWidth="1"/>
    <col min="6657" max="6657" width="14" bestFit="1" customWidth="1"/>
    <col min="6658" max="6658" width="11.5703125" customWidth="1"/>
    <col min="6659" max="6659" width="1.5703125" customWidth="1"/>
    <col min="6660" max="6660" width="13.140625" customWidth="1"/>
    <col min="6661" max="6661" width="12" customWidth="1"/>
    <col min="6662" max="6662" width="11.5703125" customWidth="1"/>
    <col min="6663" max="6663" width="13" customWidth="1"/>
    <col min="6664" max="6664" width="12.5703125" customWidth="1"/>
    <col min="6665" max="6665" width="14" customWidth="1"/>
    <col min="6666" max="6666" width="11.5703125" customWidth="1"/>
    <col min="6667" max="6667" width="11.42578125" customWidth="1"/>
    <col min="6668" max="6668" width="12.42578125" customWidth="1"/>
    <col min="6669" max="6669" width="13.85546875" customWidth="1"/>
    <col min="6670" max="6670" width="13.5703125" bestFit="1" customWidth="1"/>
    <col min="6671" max="6671" width="17.28515625" customWidth="1"/>
    <col min="6672" max="6672" width="16.7109375" customWidth="1"/>
    <col min="6680" max="6685" width="12.7109375" customWidth="1"/>
    <col min="6686" max="6686" width="16.42578125" customWidth="1"/>
    <col min="6687" max="6687" width="19.5703125" customWidth="1"/>
    <col min="6912" max="6912" width="19.5703125" customWidth="1"/>
    <col min="6913" max="6913" width="14" bestFit="1" customWidth="1"/>
    <col min="6914" max="6914" width="11.5703125" customWidth="1"/>
    <col min="6915" max="6915" width="1.5703125" customWidth="1"/>
    <col min="6916" max="6916" width="13.140625" customWidth="1"/>
    <col min="6917" max="6917" width="12" customWidth="1"/>
    <col min="6918" max="6918" width="11.5703125" customWidth="1"/>
    <col min="6919" max="6919" width="13" customWidth="1"/>
    <col min="6920" max="6920" width="12.5703125" customWidth="1"/>
    <col min="6921" max="6921" width="14" customWidth="1"/>
    <col min="6922" max="6922" width="11.5703125" customWidth="1"/>
    <col min="6923" max="6923" width="11.42578125" customWidth="1"/>
    <col min="6924" max="6924" width="12.42578125" customWidth="1"/>
    <col min="6925" max="6925" width="13.85546875" customWidth="1"/>
    <col min="6926" max="6926" width="13.5703125" bestFit="1" customWidth="1"/>
    <col min="6927" max="6927" width="17.28515625" customWidth="1"/>
    <col min="6928" max="6928" width="16.7109375" customWidth="1"/>
    <col min="6936" max="6941" width="12.7109375" customWidth="1"/>
    <col min="6942" max="6942" width="16.42578125" customWidth="1"/>
    <col min="6943" max="6943" width="19.5703125" customWidth="1"/>
    <col min="7168" max="7168" width="19.5703125" customWidth="1"/>
    <col min="7169" max="7169" width="14" bestFit="1" customWidth="1"/>
    <col min="7170" max="7170" width="11.5703125" customWidth="1"/>
    <col min="7171" max="7171" width="1.5703125" customWidth="1"/>
    <col min="7172" max="7172" width="13.140625" customWidth="1"/>
    <col min="7173" max="7173" width="12" customWidth="1"/>
    <col min="7174" max="7174" width="11.5703125" customWidth="1"/>
    <col min="7175" max="7175" width="13" customWidth="1"/>
    <col min="7176" max="7176" width="12.5703125" customWidth="1"/>
    <col min="7177" max="7177" width="14" customWidth="1"/>
    <col min="7178" max="7178" width="11.5703125" customWidth="1"/>
    <col min="7179" max="7179" width="11.42578125" customWidth="1"/>
    <col min="7180" max="7180" width="12.42578125" customWidth="1"/>
    <col min="7181" max="7181" width="13.85546875" customWidth="1"/>
    <col min="7182" max="7182" width="13.5703125" bestFit="1" customWidth="1"/>
    <col min="7183" max="7183" width="17.28515625" customWidth="1"/>
    <col min="7184" max="7184" width="16.7109375" customWidth="1"/>
    <col min="7192" max="7197" width="12.7109375" customWidth="1"/>
    <col min="7198" max="7198" width="16.42578125" customWidth="1"/>
    <col min="7199" max="7199" width="19.5703125" customWidth="1"/>
    <col min="7424" max="7424" width="19.5703125" customWidth="1"/>
    <col min="7425" max="7425" width="14" bestFit="1" customWidth="1"/>
    <col min="7426" max="7426" width="11.5703125" customWidth="1"/>
    <col min="7427" max="7427" width="1.5703125" customWidth="1"/>
    <col min="7428" max="7428" width="13.140625" customWidth="1"/>
    <col min="7429" max="7429" width="12" customWidth="1"/>
    <col min="7430" max="7430" width="11.5703125" customWidth="1"/>
    <col min="7431" max="7431" width="13" customWidth="1"/>
    <col min="7432" max="7432" width="12.5703125" customWidth="1"/>
    <col min="7433" max="7433" width="14" customWidth="1"/>
    <col min="7434" max="7434" width="11.5703125" customWidth="1"/>
    <col min="7435" max="7435" width="11.42578125" customWidth="1"/>
    <col min="7436" max="7436" width="12.42578125" customWidth="1"/>
    <col min="7437" max="7437" width="13.85546875" customWidth="1"/>
    <col min="7438" max="7438" width="13.5703125" bestFit="1" customWidth="1"/>
    <col min="7439" max="7439" width="17.28515625" customWidth="1"/>
    <col min="7440" max="7440" width="16.7109375" customWidth="1"/>
    <col min="7448" max="7453" width="12.7109375" customWidth="1"/>
    <col min="7454" max="7454" width="16.42578125" customWidth="1"/>
    <col min="7455" max="7455" width="19.5703125" customWidth="1"/>
    <col min="7680" max="7680" width="19.5703125" customWidth="1"/>
    <col min="7681" max="7681" width="14" bestFit="1" customWidth="1"/>
    <col min="7682" max="7682" width="11.5703125" customWidth="1"/>
    <col min="7683" max="7683" width="1.5703125" customWidth="1"/>
    <col min="7684" max="7684" width="13.140625" customWidth="1"/>
    <col min="7685" max="7685" width="12" customWidth="1"/>
    <col min="7686" max="7686" width="11.5703125" customWidth="1"/>
    <col min="7687" max="7687" width="13" customWidth="1"/>
    <col min="7688" max="7688" width="12.5703125" customWidth="1"/>
    <col min="7689" max="7689" width="14" customWidth="1"/>
    <col min="7690" max="7690" width="11.5703125" customWidth="1"/>
    <col min="7691" max="7691" width="11.42578125" customWidth="1"/>
    <col min="7692" max="7692" width="12.42578125" customWidth="1"/>
    <col min="7693" max="7693" width="13.85546875" customWidth="1"/>
    <col min="7694" max="7694" width="13.5703125" bestFit="1" customWidth="1"/>
    <col min="7695" max="7695" width="17.28515625" customWidth="1"/>
    <col min="7696" max="7696" width="16.7109375" customWidth="1"/>
    <col min="7704" max="7709" width="12.7109375" customWidth="1"/>
    <col min="7710" max="7710" width="16.42578125" customWidth="1"/>
    <col min="7711" max="7711" width="19.5703125" customWidth="1"/>
    <col min="7936" max="7936" width="19.5703125" customWidth="1"/>
    <col min="7937" max="7937" width="14" bestFit="1" customWidth="1"/>
    <col min="7938" max="7938" width="11.5703125" customWidth="1"/>
    <col min="7939" max="7939" width="1.5703125" customWidth="1"/>
    <col min="7940" max="7940" width="13.140625" customWidth="1"/>
    <col min="7941" max="7941" width="12" customWidth="1"/>
    <col min="7942" max="7942" width="11.5703125" customWidth="1"/>
    <col min="7943" max="7943" width="13" customWidth="1"/>
    <col min="7944" max="7944" width="12.5703125" customWidth="1"/>
    <col min="7945" max="7945" width="14" customWidth="1"/>
    <col min="7946" max="7946" width="11.5703125" customWidth="1"/>
    <col min="7947" max="7947" width="11.42578125" customWidth="1"/>
    <col min="7948" max="7948" width="12.42578125" customWidth="1"/>
    <col min="7949" max="7949" width="13.85546875" customWidth="1"/>
    <col min="7950" max="7950" width="13.5703125" bestFit="1" customWidth="1"/>
    <col min="7951" max="7951" width="17.28515625" customWidth="1"/>
    <col min="7952" max="7952" width="16.7109375" customWidth="1"/>
    <col min="7960" max="7965" width="12.7109375" customWidth="1"/>
    <col min="7966" max="7966" width="16.42578125" customWidth="1"/>
    <col min="7967" max="7967" width="19.5703125" customWidth="1"/>
    <col min="8192" max="8192" width="19.5703125" customWidth="1"/>
    <col min="8193" max="8193" width="14" bestFit="1" customWidth="1"/>
    <col min="8194" max="8194" width="11.5703125" customWidth="1"/>
    <col min="8195" max="8195" width="1.5703125" customWidth="1"/>
    <col min="8196" max="8196" width="13.140625" customWidth="1"/>
    <col min="8197" max="8197" width="12" customWidth="1"/>
    <col min="8198" max="8198" width="11.5703125" customWidth="1"/>
    <col min="8199" max="8199" width="13" customWidth="1"/>
    <col min="8200" max="8200" width="12.5703125" customWidth="1"/>
    <col min="8201" max="8201" width="14" customWidth="1"/>
    <col min="8202" max="8202" width="11.5703125" customWidth="1"/>
    <col min="8203" max="8203" width="11.42578125" customWidth="1"/>
    <col min="8204" max="8204" width="12.42578125" customWidth="1"/>
    <col min="8205" max="8205" width="13.85546875" customWidth="1"/>
    <col min="8206" max="8206" width="13.5703125" bestFit="1" customWidth="1"/>
    <col min="8207" max="8207" width="17.28515625" customWidth="1"/>
    <col min="8208" max="8208" width="16.7109375" customWidth="1"/>
    <col min="8216" max="8221" width="12.7109375" customWidth="1"/>
    <col min="8222" max="8222" width="16.42578125" customWidth="1"/>
    <col min="8223" max="8223" width="19.5703125" customWidth="1"/>
    <col min="8448" max="8448" width="19.5703125" customWidth="1"/>
    <col min="8449" max="8449" width="14" bestFit="1" customWidth="1"/>
    <col min="8450" max="8450" width="11.5703125" customWidth="1"/>
    <col min="8451" max="8451" width="1.5703125" customWidth="1"/>
    <col min="8452" max="8452" width="13.140625" customWidth="1"/>
    <col min="8453" max="8453" width="12" customWidth="1"/>
    <col min="8454" max="8454" width="11.5703125" customWidth="1"/>
    <col min="8455" max="8455" width="13" customWidth="1"/>
    <col min="8456" max="8456" width="12.5703125" customWidth="1"/>
    <col min="8457" max="8457" width="14" customWidth="1"/>
    <col min="8458" max="8458" width="11.5703125" customWidth="1"/>
    <col min="8459" max="8459" width="11.42578125" customWidth="1"/>
    <col min="8460" max="8460" width="12.42578125" customWidth="1"/>
    <col min="8461" max="8461" width="13.85546875" customWidth="1"/>
    <col min="8462" max="8462" width="13.5703125" bestFit="1" customWidth="1"/>
    <col min="8463" max="8463" width="17.28515625" customWidth="1"/>
    <col min="8464" max="8464" width="16.7109375" customWidth="1"/>
    <col min="8472" max="8477" width="12.7109375" customWidth="1"/>
    <col min="8478" max="8478" width="16.42578125" customWidth="1"/>
    <col min="8479" max="8479" width="19.5703125" customWidth="1"/>
    <col min="8704" max="8704" width="19.5703125" customWidth="1"/>
    <col min="8705" max="8705" width="14" bestFit="1" customWidth="1"/>
    <col min="8706" max="8706" width="11.5703125" customWidth="1"/>
    <col min="8707" max="8707" width="1.5703125" customWidth="1"/>
    <col min="8708" max="8708" width="13.140625" customWidth="1"/>
    <col min="8709" max="8709" width="12" customWidth="1"/>
    <col min="8710" max="8710" width="11.5703125" customWidth="1"/>
    <col min="8711" max="8711" width="13" customWidth="1"/>
    <col min="8712" max="8712" width="12.5703125" customWidth="1"/>
    <col min="8713" max="8713" width="14" customWidth="1"/>
    <col min="8714" max="8714" width="11.5703125" customWidth="1"/>
    <col min="8715" max="8715" width="11.42578125" customWidth="1"/>
    <col min="8716" max="8716" width="12.42578125" customWidth="1"/>
    <col min="8717" max="8717" width="13.85546875" customWidth="1"/>
    <col min="8718" max="8718" width="13.5703125" bestFit="1" customWidth="1"/>
    <col min="8719" max="8719" width="17.28515625" customWidth="1"/>
    <col min="8720" max="8720" width="16.7109375" customWidth="1"/>
    <col min="8728" max="8733" width="12.7109375" customWidth="1"/>
    <col min="8734" max="8734" width="16.42578125" customWidth="1"/>
    <col min="8735" max="8735" width="19.5703125" customWidth="1"/>
    <col min="8960" max="8960" width="19.5703125" customWidth="1"/>
    <col min="8961" max="8961" width="14" bestFit="1" customWidth="1"/>
    <col min="8962" max="8962" width="11.5703125" customWidth="1"/>
    <col min="8963" max="8963" width="1.5703125" customWidth="1"/>
    <col min="8964" max="8964" width="13.140625" customWidth="1"/>
    <col min="8965" max="8965" width="12" customWidth="1"/>
    <col min="8966" max="8966" width="11.5703125" customWidth="1"/>
    <col min="8967" max="8967" width="13" customWidth="1"/>
    <col min="8968" max="8968" width="12.5703125" customWidth="1"/>
    <col min="8969" max="8969" width="14" customWidth="1"/>
    <col min="8970" max="8970" width="11.5703125" customWidth="1"/>
    <col min="8971" max="8971" width="11.42578125" customWidth="1"/>
    <col min="8972" max="8972" width="12.42578125" customWidth="1"/>
    <col min="8973" max="8973" width="13.85546875" customWidth="1"/>
    <col min="8974" max="8974" width="13.5703125" bestFit="1" customWidth="1"/>
    <col min="8975" max="8975" width="17.28515625" customWidth="1"/>
    <col min="8976" max="8976" width="16.7109375" customWidth="1"/>
    <col min="8984" max="8989" width="12.7109375" customWidth="1"/>
    <col min="8990" max="8990" width="16.42578125" customWidth="1"/>
    <col min="8991" max="8991" width="19.5703125" customWidth="1"/>
    <col min="9216" max="9216" width="19.5703125" customWidth="1"/>
    <col min="9217" max="9217" width="14" bestFit="1" customWidth="1"/>
    <col min="9218" max="9218" width="11.5703125" customWidth="1"/>
    <col min="9219" max="9219" width="1.5703125" customWidth="1"/>
    <col min="9220" max="9220" width="13.140625" customWidth="1"/>
    <col min="9221" max="9221" width="12" customWidth="1"/>
    <col min="9222" max="9222" width="11.5703125" customWidth="1"/>
    <col min="9223" max="9223" width="13" customWidth="1"/>
    <col min="9224" max="9224" width="12.5703125" customWidth="1"/>
    <col min="9225" max="9225" width="14" customWidth="1"/>
    <col min="9226" max="9226" width="11.5703125" customWidth="1"/>
    <col min="9227" max="9227" width="11.42578125" customWidth="1"/>
    <col min="9228" max="9228" width="12.42578125" customWidth="1"/>
    <col min="9229" max="9229" width="13.85546875" customWidth="1"/>
    <col min="9230" max="9230" width="13.5703125" bestFit="1" customWidth="1"/>
    <col min="9231" max="9231" width="17.28515625" customWidth="1"/>
    <col min="9232" max="9232" width="16.7109375" customWidth="1"/>
    <col min="9240" max="9245" width="12.7109375" customWidth="1"/>
    <col min="9246" max="9246" width="16.42578125" customWidth="1"/>
    <col min="9247" max="9247" width="19.5703125" customWidth="1"/>
    <col min="9472" max="9472" width="19.5703125" customWidth="1"/>
    <col min="9473" max="9473" width="14" bestFit="1" customWidth="1"/>
    <col min="9474" max="9474" width="11.5703125" customWidth="1"/>
    <col min="9475" max="9475" width="1.5703125" customWidth="1"/>
    <col min="9476" max="9476" width="13.140625" customWidth="1"/>
    <col min="9477" max="9477" width="12" customWidth="1"/>
    <col min="9478" max="9478" width="11.5703125" customWidth="1"/>
    <col min="9479" max="9479" width="13" customWidth="1"/>
    <col min="9480" max="9480" width="12.5703125" customWidth="1"/>
    <col min="9481" max="9481" width="14" customWidth="1"/>
    <col min="9482" max="9482" width="11.5703125" customWidth="1"/>
    <col min="9483" max="9483" width="11.42578125" customWidth="1"/>
    <col min="9484" max="9484" width="12.42578125" customWidth="1"/>
    <col min="9485" max="9485" width="13.85546875" customWidth="1"/>
    <col min="9486" max="9486" width="13.5703125" bestFit="1" customWidth="1"/>
    <col min="9487" max="9487" width="17.28515625" customWidth="1"/>
    <col min="9488" max="9488" width="16.7109375" customWidth="1"/>
    <col min="9496" max="9501" width="12.7109375" customWidth="1"/>
    <col min="9502" max="9502" width="16.42578125" customWidth="1"/>
    <col min="9503" max="9503" width="19.5703125" customWidth="1"/>
    <col min="9728" max="9728" width="19.5703125" customWidth="1"/>
    <col min="9729" max="9729" width="14" bestFit="1" customWidth="1"/>
    <col min="9730" max="9730" width="11.5703125" customWidth="1"/>
    <col min="9731" max="9731" width="1.5703125" customWidth="1"/>
    <col min="9732" max="9732" width="13.140625" customWidth="1"/>
    <col min="9733" max="9733" width="12" customWidth="1"/>
    <col min="9734" max="9734" width="11.5703125" customWidth="1"/>
    <col min="9735" max="9735" width="13" customWidth="1"/>
    <col min="9736" max="9736" width="12.5703125" customWidth="1"/>
    <col min="9737" max="9737" width="14" customWidth="1"/>
    <col min="9738" max="9738" width="11.5703125" customWidth="1"/>
    <col min="9739" max="9739" width="11.42578125" customWidth="1"/>
    <col min="9740" max="9740" width="12.42578125" customWidth="1"/>
    <col min="9741" max="9741" width="13.85546875" customWidth="1"/>
    <col min="9742" max="9742" width="13.5703125" bestFit="1" customWidth="1"/>
    <col min="9743" max="9743" width="17.28515625" customWidth="1"/>
    <col min="9744" max="9744" width="16.7109375" customWidth="1"/>
    <col min="9752" max="9757" width="12.7109375" customWidth="1"/>
    <col min="9758" max="9758" width="16.42578125" customWidth="1"/>
    <col min="9759" max="9759" width="19.5703125" customWidth="1"/>
    <col min="9984" max="9984" width="19.5703125" customWidth="1"/>
    <col min="9985" max="9985" width="14" bestFit="1" customWidth="1"/>
    <col min="9986" max="9986" width="11.5703125" customWidth="1"/>
    <col min="9987" max="9987" width="1.5703125" customWidth="1"/>
    <col min="9988" max="9988" width="13.140625" customWidth="1"/>
    <col min="9989" max="9989" width="12" customWidth="1"/>
    <col min="9990" max="9990" width="11.5703125" customWidth="1"/>
    <col min="9991" max="9991" width="13" customWidth="1"/>
    <col min="9992" max="9992" width="12.5703125" customWidth="1"/>
    <col min="9993" max="9993" width="14" customWidth="1"/>
    <col min="9994" max="9994" width="11.5703125" customWidth="1"/>
    <col min="9995" max="9995" width="11.42578125" customWidth="1"/>
    <col min="9996" max="9996" width="12.42578125" customWidth="1"/>
    <col min="9997" max="9997" width="13.85546875" customWidth="1"/>
    <col min="9998" max="9998" width="13.5703125" bestFit="1" customWidth="1"/>
    <col min="9999" max="9999" width="17.28515625" customWidth="1"/>
    <col min="10000" max="10000" width="16.7109375" customWidth="1"/>
    <col min="10008" max="10013" width="12.7109375" customWidth="1"/>
    <col min="10014" max="10014" width="16.42578125" customWidth="1"/>
    <col min="10015" max="10015" width="19.5703125" customWidth="1"/>
    <col min="10240" max="10240" width="19.5703125" customWidth="1"/>
    <col min="10241" max="10241" width="14" bestFit="1" customWidth="1"/>
    <col min="10242" max="10242" width="11.5703125" customWidth="1"/>
    <col min="10243" max="10243" width="1.5703125" customWidth="1"/>
    <col min="10244" max="10244" width="13.140625" customWidth="1"/>
    <col min="10245" max="10245" width="12" customWidth="1"/>
    <col min="10246" max="10246" width="11.5703125" customWidth="1"/>
    <col min="10247" max="10247" width="13" customWidth="1"/>
    <col min="10248" max="10248" width="12.5703125" customWidth="1"/>
    <col min="10249" max="10249" width="14" customWidth="1"/>
    <col min="10250" max="10250" width="11.5703125" customWidth="1"/>
    <col min="10251" max="10251" width="11.42578125" customWidth="1"/>
    <col min="10252" max="10252" width="12.42578125" customWidth="1"/>
    <col min="10253" max="10253" width="13.85546875" customWidth="1"/>
    <col min="10254" max="10254" width="13.5703125" bestFit="1" customWidth="1"/>
    <col min="10255" max="10255" width="17.28515625" customWidth="1"/>
    <col min="10256" max="10256" width="16.7109375" customWidth="1"/>
    <col min="10264" max="10269" width="12.7109375" customWidth="1"/>
    <col min="10270" max="10270" width="16.42578125" customWidth="1"/>
    <col min="10271" max="10271" width="19.5703125" customWidth="1"/>
    <col min="10496" max="10496" width="19.5703125" customWidth="1"/>
    <col min="10497" max="10497" width="14" bestFit="1" customWidth="1"/>
    <col min="10498" max="10498" width="11.5703125" customWidth="1"/>
    <col min="10499" max="10499" width="1.5703125" customWidth="1"/>
    <col min="10500" max="10500" width="13.140625" customWidth="1"/>
    <col min="10501" max="10501" width="12" customWidth="1"/>
    <col min="10502" max="10502" width="11.5703125" customWidth="1"/>
    <col min="10503" max="10503" width="13" customWidth="1"/>
    <col min="10504" max="10504" width="12.5703125" customWidth="1"/>
    <col min="10505" max="10505" width="14" customWidth="1"/>
    <col min="10506" max="10506" width="11.5703125" customWidth="1"/>
    <col min="10507" max="10507" width="11.42578125" customWidth="1"/>
    <col min="10508" max="10508" width="12.42578125" customWidth="1"/>
    <col min="10509" max="10509" width="13.85546875" customWidth="1"/>
    <col min="10510" max="10510" width="13.5703125" bestFit="1" customWidth="1"/>
    <col min="10511" max="10511" width="17.28515625" customWidth="1"/>
    <col min="10512" max="10512" width="16.7109375" customWidth="1"/>
    <col min="10520" max="10525" width="12.7109375" customWidth="1"/>
    <col min="10526" max="10526" width="16.42578125" customWidth="1"/>
    <col min="10527" max="10527" width="19.5703125" customWidth="1"/>
    <col min="10752" max="10752" width="19.5703125" customWidth="1"/>
    <col min="10753" max="10753" width="14" bestFit="1" customWidth="1"/>
    <col min="10754" max="10754" width="11.5703125" customWidth="1"/>
    <col min="10755" max="10755" width="1.5703125" customWidth="1"/>
    <col min="10756" max="10756" width="13.140625" customWidth="1"/>
    <col min="10757" max="10757" width="12" customWidth="1"/>
    <col min="10758" max="10758" width="11.5703125" customWidth="1"/>
    <col min="10759" max="10759" width="13" customWidth="1"/>
    <col min="10760" max="10760" width="12.5703125" customWidth="1"/>
    <col min="10761" max="10761" width="14" customWidth="1"/>
    <col min="10762" max="10762" width="11.5703125" customWidth="1"/>
    <col min="10763" max="10763" width="11.42578125" customWidth="1"/>
    <col min="10764" max="10764" width="12.42578125" customWidth="1"/>
    <col min="10765" max="10765" width="13.85546875" customWidth="1"/>
    <col min="10766" max="10766" width="13.5703125" bestFit="1" customWidth="1"/>
    <col min="10767" max="10767" width="17.28515625" customWidth="1"/>
    <col min="10768" max="10768" width="16.7109375" customWidth="1"/>
    <col min="10776" max="10781" width="12.7109375" customWidth="1"/>
    <col min="10782" max="10782" width="16.42578125" customWidth="1"/>
    <col min="10783" max="10783" width="19.5703125" customWidth="1"/>
    <col min="11008" max="11008" width="19.5703125" customWidth="1"/>
    <col min="11009" max="11009" width="14" bestFit="1" customWidth="1"/>
    <col min="11010" max="11010" width="11.5703125" customWidth="1"/>
    <col min="11011" max="11011" width="1.5703125" customWidth="1"/>
    <col min="11012" max="11012" width="13.140625" customWidth="1"/>
    <col min="11013" max="11013" width="12" customWidth="1"/>
    <col min="11014" max="11014" width="11.5703125" customWidth="1"/>
    <col min="11015" max="11015" width="13" customWidth="1"/>
    <col min="11016" max="11016" width="12.5703125" customWidth="1"/>
    <col min="11017" max="11017" width="14" customWidth="1"/>
    <col min="11018" max="11018" width="11.5703125" customWidth="1"/>
    <col min="11019" max="11019" width="11.42578125" customWidth="1"/>
    <col min="11020" max="11020" width="12.42578125" customWidth="1"/>
    <col min="11021" max="11021" width="13.85546875" customWidth="1"/>
    <col min="11022" max="11022" width="13.5703125" bestFit="1" customWidth="1"/>
    <col min="11023" max="11023" width="17.28515625" customWidth="1"/>
    <col min="11024" max="11024" width="16.7109375" customWidth="1"/>
    <col min="11032" max="11037" width="12.7109375" customWidth="1"/>
    <col min="11038" max="11038" width="16.42578125" customWidth="1"/>
    <col min="11039" max="11039" width="19.5703125" customWidth="1"/>
    <col min="11264" max="11264" width="19.5703125" customWidth="1"/>
    <col min="11265" max="11265" width="14" bestFit="1" customWidth="1"/>
    <col min="11266" max="11266" width="11.5703125" customWidth="1"/>
    <col min="11267" max="11267" width="1.5703125" customWidth="1"/>
    <col min="11268" max="11268" width="13.140625" customWidth="1"/>
    <col min="11269" max="11269" width="12" customWidth="1"/>
    <col min="11270" max="11270" width="11.5703125" customWidth="1"/>
    <col min="11271" max="11271" width="13" customWidth="1"/>
    <col min="11272" max="11272" width="12.5703125" customWidth="1"/>
    <col min="11273" max="11273" width="14" customWidth="1"/>
    <col min="11274" max="11274" width="11.5703125" customWidth="1"/>
    <col min="11275" max="11275" width="11.42578125" customWidth="1"/>
    <col min="11276" max="11276" width="12.42578125" customWidth="1"/>
    <col min="11277" max="11277" width="13.85546875" customWidth="1"/>
    <col min="11278" max="11278" width="13.5703125" bestFit="1" customWidth="1"/>
    <col min="11279" max="11279" width="17.28515625" customWidth="1"/>
    <col min="11280" max="11280" width="16.7109375" customWidth="1"/>
    <col min="11288" max="11293" width="12.7109375" customWidth="1"/>
    <col min="11294" max="11294" width="16.42578125" customWidth="1"/>
    <col min="11295" max="11295" width="19.5703125" customWidth="1"/>
    <col min="11520" max="11520" width="19.5703125" customWidth="1"/>
    <col min="11521" max="11521" width="14" bestFit="1" customWidth="1"/>
    <col min="11522" max="11522" width="11.5703125" customWidth="1"/>
    <col min="11523" max="11523" width="1.5703125" customWidth="1"/>
    <col min="11524" max="11524" width="13.140625" customWidth="1"/>
    <col min="11525" max="11525" width="12" customWidth="1"/>
    <col min="11526" max="11526" width="11.5703125" customWidth="1"/>
    <col min="11527" max="11527" width="13" customWidth="1"/>
    <col min="11528" max="11528" width="12.5703125" customWidth="1"/>
    <col min="11529" max="11529" width="14" customWidth="1"/>
    <col min="11530" max="11530" width="11.5703125" customWidth="1"/>
    <col min="11531" max="11531" width="11.42578125" customWidth="1"/>
    <col min="11532" max="11532" width="12.42578125" customWidth="1"/>
    <col min="11533" max="11533" width="13.85546875" customWidth="1"/>
    <col min="11534" max="11534" width="13.5703125" bestFit="1" customWidth="1"/>
    <col min="11535" max="11535" width="17.28515625" customWidth="1"/>
    <col min="11536" max="11536" width="16.7109375" customWidth="1"/>
    <col min="11544" max="11549" width="12.7109375" customWidth="1"/>
    <col min="11550" max="11550" width="16.42578125" customWidth="1"/>
    <col min="11551" max="11551" width="19.5703125" customWidth="1"/>
    <col min="11776" max="11776" width="19.5703125" customWidth="1"/>
    <col min="11777" max="11777" width="14" bestFit="1" customWidth="1"/>
    <col min="11778" max="11778" width="11.5703125" customWidth="1"/>
    <col min="11779" max="11779" width="1.5703125" customWidth="1"/>
    <col min="11780" max="11780" width="13.140625" customWidth="1"/>
    <col min="11781" max="11781" width="12" customWidth="1"/>
    <col min="11782" max="11782" width="11.5703125" customWidth="1"/>
    <col min="11783" max="11783" width="13" customWidth="1"/>
    <col min="11784" max="11784" width="12.5703125" customWidth="1"/>
    <col min="11785" max="11785" width="14" customWidth="1"/>
    <col min="11786" max="11786" width="11.5703125" customWidth="1"/>
    <col min="11787" max="11787" width="11.42578125" customWidth="1"/>
    <col min="11788" max="11788" width="12.42578125" customWidth="1"/>
    <col min="11789" max="11789" width="13.85546875" customWidth="1"/>
    <col min="11790" max="11790" width="13.5703125" bestFit="1" customWidth="1"/>
    <col min="11791" max="11791" width="17.28515625" customWidth="1"/>
    <col min="11792" max="11792" width="16.7109375" customWidth="1"/>
    <col min="11800" max="11805" width="12.7109375" customWidth="1"/>
    <col min="11806" max="11806" width="16.42578125" customWidth="1"/>
    <col min="11807" max="11807" width="19.5703125" customWidth="1"/>
    <col min="12032" max="12032" width="19.5703125" customWidth="1"/>
    <col min="12033" max="12033" width="14" bestFit="1" customWidth="1"/>
    <col min="12034" max="12034" width="11.5703125" customWidth="1"/>
    <col min="12035" max="12035" width="1.5703125" customWidth="1"/>
    <col min="12036" max="12036" width="13.140625" customWidth="1"/>
    <col min="12037" max="12037" width="12" customWidth="1"/>
    <col min="12038" max="12038" width="11.5703125" customWidth="1"/>
    <col min="12039" max="12039" width="13" customWidth="1"/>
    <col min="12040" max="12040" width="12.5703125" customWidth="1"/>
    <col min="12041" max="12041" width="14" customWidth="1"/>
    <col min="12042" max="12042" width="11.5703125" customWidth="1"/>
    <col min="12043" max="12043" width="11.42578125" customWidth="1"/>
    <col min="12044" max="12044" width="12.42578125" customWidth="1"/>
    <col min="12045" max="12045" width="13.85546875" customWidth="1"/>
    <col min="12046" max="12046" width="13.5703125" bestFit="1" customWidth="1"/>
    <col min="12047" max="12047" width="17.28515625" customWidth="1"/>
    <col min="12048" max="12048" width="16.7109375" customWidth="1"/>
    <col min="12056" max="12061" width="12.7109375" customWidth="1"/>
    <col min="12062" max="12062" width="16.42578125" customWidth="1"/>
    <col min="12063" max="12063" width="19.5703125" customWidth="1"/>
    <col min="12288" max="12288" width="19.5703125" customWidth="1"/>
    <col min="12289" max="12289" width="14" bestFit="1" customWidth="1"/>
    <col min="12290" max="12290" width="11.5703125" customWidth="1"/>
    <col min="12291" max="12291" width="1.5703125" customWidth="1"/>
    <col min="12292" max="12292" width="13.140625" customWidth="1"/>
    <col min="12293" max="12293" width="12" customWidth="1"/>
    <col min="12294" max="12294" width="11.5703125" customWidth="1"/>
    <col min="12295" max="12295" width="13" customWidth="1"/>
    <col min="12296" max="12296" width="12.5703125" customWidth="1"/>
    <col min="12297" max="12297" width="14" customWidth="1"/>
    <col min="12298" max="12298" width="11.5703125" customWidth="1"/>
    <col min="12299" max="12299" width="11.42578125" customWidth="1"/>
    <col min="12300" max="12300" width="12.42578125" customWidth="1"/>
    <col min="12301" max="12301" width="13.85546875" customWidth="1"/>
    <col min="12302" max="12302" width="13.5703125" bestFit="1" customWidth="1"/>
    <col min="12303" max="12303" width="17.28515625" customWidth="1"/>
    <col min="12304" max="12304" width="16.7109375" customWidth="1"/>
    <col min="12312" max="12317" width="12.7109375" customWidth="1"/>
    <col min="12318" max="12318" width="16.42578125" customWidth="1"/>
    <col min="12319" max="12319" width="19.5703125" customWidth="1"/>
    <col min="12544" max="12544" width="19.5703125" customWidth="1"/>
    <col min="12545" max="12545" width="14" bestFit="1" customWidth="1"/>
    <col min="12546" max="12546" width="11.5703125" customWidth="1"/>
    <col min="12547" max="12547" width="1.5703125" customWidth="1"/>
    <col min="12548" max="12548" width="13.140625" customWidth="1"/>
    <col min="12549" max="12549" width="12" customWidth="1"/>
    <col min="12550" max="12550" width="11.5703125" customWidth="1"/>
    <col min="12551" max="12551" width="13" customWidth="1"/>
    <col min="12552" max="12552" width="12.5703125" customWidth="1"/>
    <col min="12553" max="12553" width="14" customWidth="1"/>
    <col min="12554" max="12554" width="11.5703125" customWidth="1"/>
    <col min="12555" max="12555" width="11.42578125" customWidth="1"/>
    <col min="12556" max="12556" width="12.42578125" customWidth="1"/>
    <col min="12557" max="12557" width="13.85546875" customWidth="1"/>
    <col min="12558" max="12558" width="13.5703125" bestFit="1" customWidth="1"/>
    <col min="12559" max="12559" width="17.28515625" customWidth="1"/>
    <col min="12560" max="12560" width="16.7109375" customWidth="1"/>
    <col min="12568" max="12573" width="12.7109375" customWidth="1"/>
    <col min="12574" max="12574" width="16.42578125" customWidth="1"/>
    <col min="12575" max="12575" width="19.5703125" customWidth="1"/>
    <col min="12800" max="12800" width="19.5703125" customWidth="1"/>
    <col min="12801" max="12801" width="14" bestFit="1" customWidth="1"/>
    <col min="12802" max="12802" width="11.5703125" customWidth="1"/>
    <col min="12803" max="12803" width="1.5703125" customWidth="1"/>
    <col min="12804" max="12804" width="13.140625" customWidth="1"/>
    <col min="12805" max="12805" width="12" customWidth="1"/>
    <col min="12806" max="12806" width="11.5703125" customWidth="1"/>
    <col min="12807" max="12807" width="13" customWidth="1"/>
    <col min="12808" max="12808" width="12.5703125" customWidth="1"/>
    <col min="12809" max="12809" width="14" customWidth="1"/>
    <col min="12810" max="12810" width="11.5703125" customWidth="1"/>
    <col min="12811" max="12811" width="11.42578125" customWidth="1"/>
    <col min="12812" max="12812" width="12.42578125" customWidth="1"/>
    <col min="12813" max="12813" width="13.85546875" customWidth="1"/>
    <col min="12814" max="12814" width="13.5703125" bestFit="1" customWidth="1"/>
    <col min="12815" max="12815" width="17.28515625" customWidth="1"/>
    <col min="12816" max="12816" width="16.7109375" customWidth="1"/>
    <col min="12824" max="12829" width="12.7109375" customWidth="1"/>
    <col min="12830" max="12830" width="16.42578125" customWidth="1"/>
    <col min="12831" max="12831" width="19.5703125" customWidth="1"/>
    <col min="13056" max="13056" width="19.5703125" customWidth="1"/>
    <col min="13057" max="13057" width="14" bestFit="1" customWidth="1"/>
    <col min="13058" max="13058" width="11.5703125" customWidth="1"/>
    <col min="13059" max="13059" width="1.5703125" customWidth="1"/>
    <col min="13060" max="13060" width="13.140625" customWidth="1"/>
    <col min="13061" max="13061" width="12" customWidth="1"/>
    <col min="13062" max="13062" width="11.5703125" customWidth="1"/>
    <col min="13063" max="13063" width="13" customWidth="1"/>
    <col min="13064" max="13064" width="12.5703125" customWidth="1"/>
    <col min="13065" max="13065" width="14" customWidth="1"/>
    <col min="13066" max="13066" width="11.5703125" customWidth="1"/>
    <col min="13067" max="13067" width="11.42578125" customWidth="1"/>
    <col min="13068" max="13068" width="12.42578125" customWidth="1"/>
    <col min="13069" max="13069" width="13.85546875" customWidth="1"/>
    <col min="13070" max="13070" width="13.5703125" bestFit="1" customWidth="1"/>
    <col min="13071" max="13071" width="17.28515625" customWidth="1"/>
    <col min="13072" max="13072" width="16.7109375" customWidth="1"/>
    <col min="13080" max="13085" width="12.7109375" customWidth="1"/>
    <col min="13086" max="13086" width="16.42578125" customWidth="1"/>
    <col min="13087" max="13087" width="19.5703125" customWidth="1"/>
    <col min="13312" max="13312" width="19.5703125" customWidth="1"/>
    <col min="13313" max="13313" width="14" bestFit="1" customWidth="1"/>
    <col min="13314" max="13314" width="11.5703125" customWidth="1"/>
    <col min="13315" max="13315" width="1.5703125" customWidth="1"/>
    <col min="13316" max="13316" width="13.140625" customWidth="1"/>
    <col min="13317" max="13317" width="12" customWidth="1"/>
    <col min="13318" max="13318" width="11.5703125" customWidth="1"/>
    <col min="13319" max="13319" width="13" customWidth="1"/>
    <col min="13320" max="13320" width="12.5703125" customWidth="1"/>
    <col min="13321" max="13321" width="14" customWidth="1"/>
    <col min="13322" max="13322" width="11.5703125" customWidth="1"/>
    <col min="13323" max="13323" width="11.42578125" customWidth="1"/>
    <col min="13324" max="13324" width="12.42578125" customWidth="1"/>
    <col min="13325" max="13325" width="13.85546875" customWidth="1"/>
    <col min="13326" max="13326" width="13.5703125" bestFit="1" customWidth="1"/>
    <col min="13327" max="13327" width="17.28515625" customWidth="1"/>
    <col min="13328" max="13328" width="16.7109375" customWidth="1"/>
    <col min="13336" max="13341" width="12.7109375" customWidth="1"/>
    <col min="13342" max="13342" width="16.42578125" customWidth="1"/>
    <col min="13343" max="13343" width="19.5703125" customWidth="1"/>
    <col min="13568" max="13568" width="19.5703125" customWidth="1"/>
    <col min="13569" max="13569" width="14" bestFit="1" customWidth="1"/>
    <col min="13570" max="13570" width="11.5703125" customWidth="1"/>
    <col min="13571" max="13571" width="1.5703125" customWidth="1"/>
    <col min="13572" max="13572" width="13.140625" customWidth="1"/>
    <col min="13573" max="13573" width="12" customWidth="1"/>
    <col min="13574" max="13574" width="11.5703125" customWidth="1"/>
    <col min="13575" max="13575" width="13" customWidth="1"/>
    <col min="13576" max="13576" width="12.5703125" customWidth="1"/>
    <col min="13577" max="13577" width="14" customWidth="1"/>
    <col min="13578" max="13578" width="11.5703125" customWidth="1"/>
    <col min="13579" max="13579" width="11.42578125" customWidth="1"/>
    <col min="13580" max="13580" width="12.42578125" customWidth="1"/>
    <col min="13581" max="13581" width="13.85546875" customWidth="1"/>
    <col min="13582" max="13582" width="13.5703125" bestFit="1" customWidth="1"/>
    <col min="13583" max="13583" width="17.28515625" customWidth="1"/>
    <col min="13584" max="13584" width="16.7109375" customWidth="1"/>
    <col min="13592" max="13597" width="12.7109375" customWidth="1"/>
    <col min="13598" max="13598" width="16.42578125" customWidth="1"/>
    <col min="13599" max="13599" width="19.5703125" customWidth="1"/>
    <col min="13824" max="13824" width="19.5703125" customWidth="1"/>
    <col min="13825" max="13825" width="14" bestFit="1" customWidth="1"/>
    <col min="13826" max="13826" width="11.5703125" customWidth="1"/>
    <col min="13827" max="13827" width="1.5703125" customWidth="1"/>
    <col min="13828" max="13828" width="13.140625" customWidth="1"/>
    <col min="13829" max="13829" width="12" customWidth="1"/>
    <col min="13830" max="13830" width="11.5703125" customWidth="1"/>
    <col min="13831" max="13831" width="13" customWidth="1"/>
    <col min="13832" max="13832" width="12.5703125" customWidth="1"/>
    <col min="13833" max="13833" width="14" customWidth="1"/>
    <col min="13834" max="13834" width="11.5703125" customWidth="1"/>
    <col min="13835" max="13835" width="11.42578125" customWidth="1"/>
    <col min="13836" max="13836" width="12.42578125" customWidth="1"/>
    <col min="13837" max="13837" width="13.85546875" customWidth="1"/>
    <col min="13838" max="13838" width="13.5703125" bestFit="1" customWidth="1"/>
    <col min="13839" max="13839" width="17.28515625" customWidth="1"/>
    <col min="13840" max="13840" width="16.7109375" customWidth="1"/>
    <col min="13848" max="13853" width="12.7109375" customWidth="1"/>
    <col min="13854" max="13854" width="16.42578125" customWidth="1"/>
    <col min="13855" max="13855" width="19.5703125" customWidth="1"/>
    <col min="14080" max="14080" width="19.5703125" customWidth="1"/>
    <col min="14081" max="14081" width="14" bestFit="1" customWidth="1"/>
    <col min="14082" max="14082" width="11.5703125" customWidth="1"/>
    <col min="14083" max="14083" width="1.5703125" customWidth="1"/>
    <col min="14084" max="14084" width="13.140625" customWidth="1"/>
    <col min="14085" max="14085" width="12" customWidth="1"/>
    <col min="14086" max="14086" width="11.5703125" customWidth="1"/>
    <col min="14087" max="14087" width="13" customWidth="1"/>
    <col min="14088" max="14088" width="12.5703125" customWidth="1"/>
    <col min="14089" max="14089" width="14" customWidth="1"/>
    <col min="14090" max="14090" width="11.5703125" customWidth="1"/>
    <col min="14091" max="14091" width="11.42578125" customWidth="1"/>
    <col min="14092" max="14092" width="12.42578125" customWidth="1"/>
    <col min="14093" max="14093" width="13.85546875" customWidth="1"/>
    <col min="14094" max="14094" width="13.5703125" bestFit="1" customWidth="1"/>
    <col min="14095" max="14095" width="17.28515625" customWidth="1"/>
    <col min="14096" max="14096" width="16.7109375" customWidth="1"/>
    <col min="14104" max="14109" width="12.7109375" customWidth="1"/>
    <col min="14110" max="14110" width="16.42578125" customWidth="1"/>
    <col min="14111" max="14111" width="19.5703125" customWidth="1"/>
    <col min="14336" max="14336" width="19.5703125" customWidth="1"/>
    <col min="14337" max="14337" width="14" bestFit="1" customWidth="1"/>
    <col min="14338" max="14338" width="11.5703125" customWidth="1"/>
    <col min="14339" max="14339" width="1.5703125" customWidth="1"/>
    <col min="14340" max="14340" width="13.140625" customWidth="1"/>
    <col min="14341" max="14341" width="12" customWidth="1"/>
    <col min="14342" max="14342" width="11.5703125" customWidth="1"/>
    <col min="14343" max="14343" width="13" customWidth="1"/>
    <col min="14344" max="14344" width="12.5703125" customWidth="1"/>
    <col min="14345" max="14345" width="14" customWidth="1"/>
    <col min="14346" max="14346" width="11.5703125" customWidth="1"/>
    <col min="14347" max="14347" width="11.42578125" customWidth="1"/>
    <col min="14348" max="14348" width="12.42578125" customWidth="1"/>
    <col min="14349" max="14349" width="13.85546875" customWidth="1"/>
    <col min="14350" max="14350" width="13.5703125" bestFit="1" customWidth="1"/>
    <col min="14351" max="14351" width="17.28515625" customWidth="1"/>
    <col min="14352" max="14352" width="16.7109375" customWidth="1"/>
    <col min="14360" max="14365" width="12.7109375" customWidth="1"/>
    <col min="14366" max="14366" width="16.42578125" customWidth="1"/>
    <col min="14367" max="14367" width="19.5703125" customWidth="1"/>
    <col min="14592" max="14592" width="19.5703125" customWidth="1"/>
    <col min="14593" max="14593" width="14" bestFit="1" customWidth="1"/>
    <col min="14594" max="14594" width="11.5703125" customWidth="1"/>
    <col min="14595" max="14595" width="1.5703125" customWidth="1"/>
    <col min="14596" max="14596" width="13.140625" customWidth="1"/>
    <col min="14597" max="14597" width="12" customWidth="1"/>
    <col min="14598" max="14598" width="11.5703125" customWidth="1"/>
    <col min="14599" max="14599" width="13" customWidth="1"/>
    <col min="14600" max="14600" width="12.5703125" customWidth="1"/>
    <col min="14601" max="14601" width="14" customWidth="1"/>
    <col min="14602" max="14602" width="11.5703125" customWidth="1"/>
    <col min="14603" max="14603" width="11.42578125" customWidth="1"/>
    <col min="14604" max="14604" width="12.42578125" customWidth="1"/>
    <col min="14605" max="14605" width="13.85546875" customWidth="1"/>
    <col min="14606" max="14606" width="13.5703125" bestFit="1" customWidth="1"/>
    <col min="14607" max="14607" width="17.28515625" customWidth="1"/>
    <col min="14608" max="14608" width="16.7109375" customWidth="1"/>
    <col min="14616" max="14621" width="12.7109375" customWidth="1"/>
    <col min="14622" max="14622" width="16.42578125" customWidth="1"/>
    <col min="14623" max="14623" width="19.5703125" customWidth="1"/>
    <col min="14848" max="14848" width="19.5703125" customWidth="1"/>
    <col min="14849" max="14849" width="14" bestFit="1" customWidth="1"/>
    <col min="14850" max="14850" width="11.5703125" customWidth="1"/>
    <col min="14851" max="14851" width="1.5703125" customWidth="1"/>
    <col min="14852" max="14852" width="13.140625" customWidth="1"/>
    <col min="14853" max="14853" width="12" customWidth="1"/>
    <col min="14854" max="14854" width="11.5703125" customWidth="1"/>
    <col min="14855" max="14855" width="13" customWidth="1"/>
    <col min="14856" max="14856" width="12.5703125" customWidth="1"/>
    <col min="14857" max="14857" width="14" customWidth="1"/>
    <col min="14858" max="14858" width="11.5703125" customWidth="1"/>
    <col min="14859" max="14859" width="11.42578125" customWidth="1"/>
    <col min="14860" max="14860" width="12.42578125" customWidth="1"/>
    <col min="14861" max="14861" width="13.85546875" customWidth="1"/>
    <col min="14862" max="14862" width="13.5703125" bestFit="1" customWidth="1"/>
    <col min="14863" max="14863" width="17.28515625" customWidth="1"/>
    <col min="14864" max="14864" width="16.7109375" customWidth="1"/>
    <col min="14872" max="14877" width="12.7109375" customWidth="1"/>
    <col min="14878" max="14878" width="16.42578125" customWidth="1"/>
    <col min="14879" max="14879" width="19.5703125" customWidth="1"/>
    <col min="15104" max="15104" width="19.5703125" customWidth="1"/>
    <col min="15105" max="15105" width="14" bestFit="1" customWidth="1"/>
    <col min="15106" max="15106" width="11.5703125" customWidth="1"/>
    <col min="15107" max="15107" width="1.5703125" customWidth="1"/>
    <col min="15108" max="15108" width="13.140625" customWidth="1"/>
    <col min="15109" max="15109" width="12" customWidth="1"/>
    <col min="15110" max="15110" width="11.5703125" customWidth="1"/>
    <col min="15111" max="15111" width="13" customWidth="1"/>
    <col min="15112" max="15112" width="12.5703125" customWidth="1"/>
    <col min="15113" max="15113" width="14" customWidth="1"/>
    <col min="15114" max="15114" width="11.5703125" customWidth="1"/>
    <col min="15115" max="15115" width="11.42578125" customWidth="1"/>
    <col min="15116" max="15116" width="12.42578125" customWidth="1"/>
    <col min="15117" max="15117" width="13.85546875" customWidth="1"/>
    <col min="15118" max="15118" width="13.5703125" bestFit="1" customWidth="1"/>
    <col min="15119" max="15119" width="17.28515625" customWidth="1"/>
    <col min="15120" max="15120" width="16.7109375" customWidth="1"/>
    <col min="15128" max="15133" width="12.7109375" customWidth="1"/>
    <col min="15134" max="15134" width="16.42578125" customWidth="1"/>
    <col min="15135" max="15135" width="19.5703125" customWidth="1"/>
    <col min="15360" max="15360" width="19.5703125" customWidth="1"/>
    <col min="15361" max="15361" width="14" bestFit="1" customWidth="1"/>
    <col min="15362" max="15362" width="11.5703125" customWidth="1"/>
    <col min="15363" max="15363" width="1.5703125" customWidth="1"/>
    <col min="15364" max="15364" width="13.140625" customWidth="1"/>
    <col min="15365" max="15365" width="12" customWidth="1"/>
    <col min="15366" max="15366" width="11.5703125" customWidth="1"/>
    <col min="15367" max="15367" width="13" customWidth="1"/>
    <col min="15368" max="15368" width="12.5703125" customWidth="1"/>
    <col min="15369" max="15369" width="14" customWidth="1"/>
    <col min="15370" max="15370" width="11.5703125" customWidth="1"/>
    <col min="15371" max="15371" width="11.42578125" customWidth="1"/>
    <col min="15372" max="15372" width="12.42578125" customWidth="1"/>
    <col min="15373" max="15373" width="13.85546875" customWidth="1"/>
    <col min="15374" max="15374" width="13.5703125" bestFit="1" customWidth="1"/>
    <col min="15375" max="15375" width="17.28515625" customWidth="1"/>
    <col min="15376" max="15376" width="16.7109375" customWidth="1"/>
    <col min="15384" max="15389" width="12.7109375" customWidth="1"/>
    <col min="15390" max="15390" width="16.42578125" customWidth="1"/>
    <col min="15391" max="15391" width="19.5703125" customWidth="1"/>
    <col min="15616" max="15616" width="19.5703125" customWidth="1"/>
    <col min="15617" max="15617" width="14" bestFit="1" customWidth="1"/>
    <col min="15618" max="15618" width="11.5703125" customWidth="1"/>
    <col min="15619" max="15619" width="1.5703125" customWidth="1"/>
    <col min="15620" max="15620" width="13.140625" customWidth="1"/>
    <col min="15621" max="15621" width="12" customWidth="1"/>
    <col min="15622" max="15622" width="11.5703125" customWidth="1"/>
    <col min="15623" max="15623" width="13" customWidth="1"/>
    <col min="15624" max="15624" width="12.5703125" customWidth="1"/>
    <col min="15625" max="15625" width="14" customWidth="1"/>
    <col min="15626" max="15626" width="11.5703125" customWidth="1"/>
    <col min="15627" max="15627" width="11.42578125" customWidth="1"/>
    <col min="15628" max="15628" width="12.42578125" customWidth="1"/>
    <col min="15629" max="15629" width="13.85546875" customWidth="1"/>
    <col min="15630" max="15630" width="13.5703125" bestFit="1" customWidth="1"/>
    <col min="15631" max="15631" width="17.28515625" customWidth="1"/>
    <col min="15632" max="15632" width="16.7109375" customWidth="1"/>
    <col min="15640" max="15645" width="12.7109375" customWidth="1"/>
    <col min="15646" max="15646" width="16.42578125" customWidth="1"/>
    <col min="15647" max="15647" width="19.5703125" customWidth="1"/>
    <col min="15872" max="15872" width="19.5703125" customWidth="1"/>
    <col min="15873" max="15873" width="14" bestFit="1" customWidth="1"/>
    <col min="15874" max="15874" width="11.5703125" customWidth="1"/>
    <col min="15875" max="15875" width="1.5703125" customWidth="1"/>
    <col min="15876" max="15876" width="13.140625" customWidth="1"/>
    <col min="15877" max="15877" width="12" customWidth="1"/>
    <col min="15878" max="15878" width="11.5703125" customWidth="1"/>
    <col min="15879" max="15879" width="13" customWidth="1"/>
    <col min="15880" max="15880" width="12.5703125" customWidth="1"/>
    <col min="15881" max="15881" width="14" customWidth="1"/>
    <col min="15882" max="15882" width="11.5703125" customWidth="1"/>
    <col min="15883" max="15883" width="11.42578125" customWidth="1"/>
    <col min="15884" max="15884" width="12.42578125" customWidth="1"/>
    <col min="15885" max="15885" width="13.85546875" customWidth="1"/>
    <col min="15886" max="15886" width="13.5703125" bestFit="1" customWidth="1"/>
    <col min="15887" max="15887" width="17.28515625" customWidth="1"/>
    <col min="15888" max="15888" width="16.7109375" customWidth="1"/>
    <col min="15896" max="15901" width="12.7109375" customWidth="1"/>
    <col min="15902" max="15902" width="16.42578125" customWidth="1"/>
    <col min="15903" max="15903" width="19.5703125" customWidth="1"/>
    <col min="16128" max="16128" width="19.5703125" customWidth="1"/>
    <col min="16129" max="16129" width="14" bestFit="1" customWidth="1"/>
    <col min="16130" max="16130" width="11.5703125" customWidth="1"/>
    <col min="16131" max="16131" width="1.5703125" customWidth="1"/>
    <col min="16132" max="16132" width="13.140625" customWidth="1"/>
    <col min="16133" max="16133" width="12" customWidth="1"/>
    <col min="16134" max="16134" width="11.5703125" customWidth="1"/>
    <col min="16135" max="16135" width="13" customWidth="1"/>
    <col min="16136" max="16136" width="12.5703125" customWidth="1"/>
    <col min="16137" max="16137" width="14" customWidth="1"/>
    <col min="16138" max="16138" width="11.5703125" customWidth="1"/>
    <col min="16139" max="16139" width="11.42578125" customWidth="1"/>
    <col min="16140" max="16140" width="12.42578125" customWidth="1"/>
    <col min="16141" max="16141" width="13.85546875" customWidth="1"/>
    <col min="16142" max="16142" width="13.5703125" bestFit="1" customWidth="1"/>
    <col min="16143" max="16143" width="17.28515625" customWidth="1"/>
    <col min="16144" max="16144" width="16.7109375" customWidth="1"/>
    <col min="16152" max="16157" width="12.7109375" customWidth="1"/>
    <col min="16158" max="16158" width="16.42578125" customWidth="1"/>
    <col min="16159" max="16159" width="19.5703125" customWidth="1"/>
  </cols>
  <sheetData>
    <row r="1" spans="1:57">
      <c r="A1" s="382" t="s">
        <v>194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4"/>
    </row>
    <row r="2" spans="1:57">
      <c r="A2" s="385" t="s">
        <v>109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7"/>
    </row>
    <row r="3" spans="1:57" ht="13.5" thickBot="1">
      <c r="A3" s="571" t="s">
        <v>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3"/>
    </row>
    <row r="4" spans="1:57" s="1" customFormat="1" ht="68.25" customHeight="1" thickTop="1">
      <c r="A4" s="569" t="s">
        <v>23</v>
      </c>
      <c r="B4" s="982" t="s">
        <v>576</v>
      </c>
      <c r="C4" s="982" t="s">
        <v>577</v>
      </c>
      <c r="D4" s="982" t="s">
        <v>442</v>
      </c>
      <c r="E4" s="982" t="s">
        <v>282</v>
      </c>
      <c r="F4" s="982" t="s">
        <v>283</v>
      </c>
      <c r="G4" s="982" t="s">
        <v>290</v>
      </c>
      <c r="H4" s="982" t="s">
        <v>284</v>
      </c>
      <c r="I4" s="982" t="s">
        <v>285</v>
      </c>
      <c r="J4" s="982" t="s">
        <v>286</v>
      </c>
      <c r="K4" s="982" t="s">
        <v>287</v>
      </c>
      <c r="L4" s="982" t="s">
        <v>288</v>
      </c>
      <c r="M4" s="983" t="s">
        <v>289</v>
      </c>
      <c r="O4" s="199"/>
      <c r="S4" s="128"/>
    </row>
    <row r="5" spans="1:57" s="18" customFormat="1" ht="12.75" customHeight="1">
      <c r="A5" s="570" t="s">
        <v>7</v>
      </c>
      <c r="B5" s="797">
        <v>2691574.0890700002</v>
      </c>
      <c r="C5" s="797">
        <v>141415.110919914</v>
      </c>
      <c r="D5" s="797">
        <v>9275995.1899999995</v>
      </c>
      <c r="E5" s="797">
        <v>6465513.3465683935</v>
      </c>
      <c r="F5" s="797">
        <v>2364311.9964898014</v>
      </c>
      <c r="G5" s="797">
        <f>D5+E5+F5</f>
        <v>18105820.533058193</v>
      </c>
      <c r="H5" s="797">
        <f t="shared" ref="H5:H19" si="0">B5+C5+G5</f>
        <v>20938809.733048107</v>
      </c>
      <c r="I5" s="797">
        <v>-1479565.6437783223</v>
      </c>
      <c r="J5" s="797">
        <v>679005.53088321129</v>
      </c>
      <c r="K5" s="797">
        <f>SUM(I5:J5)</f>
        <v>-800560.11289511097</v>
      </c>
      <c r="L5" s="797">
        <v>945939.57288999995</v>
      </c>
      <c r="M5" s="797">
        <f>H5+K5+L5</f>
        <v>21084189.193042994</v>
      </c>
      <c r="O5" s="29"/>
      <c r="P5" s="29"/>
      <c r="Q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s="18" customFormat="1" ht="12.75" customHeight="1">
      <c r="A6" s="570" t="s">
        <v>8</v>
      </c>
      <c r="B6" s="797">
        <v>451783.02531</v>
      </c>
      <c r="C6" s="797">
        <v>74414.539017000003</v>
      </c>
      <c r="D6" s="797">
        <v>2061792.25765</v>
      </c>
      <c r="E6" s="797">
        <v>1932199.9090782267</v>
      </c>
      <c r="F6" s="797">
        <v>842698.21398361505</v>
      </c>
      <c r="G6" s="797">
        <f t="shared" ref="G6:G19" si="1">D6+E6+F6</f>
        <v>4836690.3807118414</v>
      </c>
      <c r="H6" s="797">
        <f t="shared" si="0"/>
        <v>5362887.9450388411</v>
      </c>
      <c r="I6" s="797">
        <v>1338008.7955528842</v>
      </c>
      <c r="J6" s="797">
        <v>522764.30632974766</v>
      </c>
      <c r="K6" s="797">
        <f>SUM(I6:J6)</f>
        <v>1860773.1018826319</v>
      </c>
      <c r="L6" s="797">
        <v>192413.21403999999</v>
      </c>
      <c r="M6" s="797">
        <f t="shared" ref="M6:M19" si="2">H6+K6+L6</f>
        <v>7416074.260961473</v>
      </c>
      <c r="O6" s="29"/>
      <c r="P6" s="29"/>
      <c r="Q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</row>
    <row r="7" spans="1:57" s="18" customFormat="1" ht="12.75" customHeight="1">
      <c r="A7" s="570" t="s">
        <v>9</v>
      </c>
      <c r="B7" s="797">
        <v>1983697.91708</v>
      </c>
      <c r="C7" s="797">
        <v>268279.52516976005</v>
      </c>
      <c r="D7" s="797">
        <v>4976942.6951299999</v>
      </c>
      <c r="E7" s="797">
        <v>5351675.2437856719</v>
      </c>
      <c r="F7" s="797">
        <v>2146016.049451943</v>
      </c>
      <c r="G7" s="797">
        <f t="shared" si="1"/>
        <v>12474633.988367615</v>
      </c>
      <c r="H7" s="797">
        <f t="shared" si="0"/>
        <v>14726611.430617375</v>
      </c>
      <c r="I7" s="797">
        <v>4435794.8024195544</v>
      </c>
      <c r="J7" s="797">
        <v>439661.43539181637</v>
      </c>
      <c r="K7" s="797">
        <f t="shared" ref="K7:K19" si="3">SUM(I7:J7)</f>
        <v>4875456.2378113708</v>
      </c>
      <c r="L7" s="797">
        <v>662994.73548000003</v>
      </c>
      <c r="M7" s="797">
        <f t="shared" si="2"/>
        <v>20265062.403908744</v>
      </c>
      <c r="O7" s="29"/>
      <c r="P7" s="29"/>
      <c r="Q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</row>
    <row r="8" spans="1:57" s="18" customFormat="1" ht="12.75" customHeight="1">
      <c r="A8" s="570" t="s">
        <v>10</v>
      </c>
      <c r="B8" s="797">
        <v>242589.13238</v>
      </c>
      <c r="C8" s="797">
        <v>40329.005278302</v>
      </c>
      <c r="D8" s="797">
        <v>935603.17452</v>
      </c>
      <c r="E8" s="797">
        <v>787888.52490777161</v>
      </c>
      <c r="F8" s="797">
        <v>329806.64781206241</v>
      </c>
      <c r="G8" s="797">
        <f t="shared" si="1"/>
        <v>2053298.347239834</v>
      </c>
      <c r="H8" s="797">
        <f t="shared" si="0"/>
        <v>2336216.484898136</v>
      </c>
      <c r="I8" s="797">
        <v>266535.99338559504</v>
      </c>
      <c r="J8" s="797">
        <v>163216.46692805993</v>
      </c>
      <c r="K8" s="797">
        <f>SUM(I8:J8)</f>
        <v>429752.46031365497</v>
      </c>
      <c r="L8" s="797">
        <v>74601.772519999999</v>
      </c>
      <c r="M8" s="797">
        <f t="shared" si="2"/>
        <v>2840570.7177317911</v>
      </c>
      <c r="O8" s="29"/>
      <c r="P8" s="29"/>
      <c r="Q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57" s="18" customFormat="1" ht="12.75" customHeight="1">
      <c r="A9" s="570" t="s">
        <v>11</v>
      </c>
      <c r="B9" s="797">
        <v>152924.95566000001</v>
      </c>
      <c r="C9" s="797">
        <v>14375.832826368</v>
      </c>
      <c r="D9" s="797">
        <v>498602.62901000003</v>
      </c>
      <c r="E9" s="797">
        <v>460294.62395533943</v>
      </c>
      <c r="F9" s="797">
        <v>196081.97081058068</v>
      </c>
      <c r="G9" s="797">
        <f t="shared" si="1"/>
        <v>1154979.2237759202</v>
      </c>
      <c r="H9" s="797">
        <f t="shared" si="0"/>
        <v>1322280.0122622882</v>
      </c>
      <c r="I9" s="797">
        <v>28661.04818605911</v>
      </c>
      <c r="J9" s="797">
        <v>429752.06745994679</v>
      </c>
      <c r="K9" s="797">
        <f t="shared" si="3"/>
        <v>458413.1156460059</v>
      </c>
      <c r="L9" s="797">
        <v>40864.384890000001</v>
      </c>
      <c r="M9" s="797">
        <f t="shared" si="2"/>
        <v>1821557.5127982942</v>
      </c>
      <c r="O9" s="29"/>
      <c r="P9" s="29"/>
      <c r="Q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</row>
    <row r="10" spans="1:57" s="18" customFormat="1" ht="12.75" customHeight="1">
      <c r="A10" s="570" t="s">
        <v>12</v>
      </c>
      <c r="B10" s="797">
        <v>64023.817900000002</v>
      </c>
      <c r="C10" s="797">
        <v>5193.7595190000002</v>
      </c>
      <c r="D10" s="797">
        <v>287274.16362000001</v>
      </c>
      <c r="E10" s="797">
        <v>240581.3008960736</v>
      </c>
      <c r="F10" s="797">
        <v>119734.62256910429</v>
      </c>
      <c r="G10" s="797">
        <f t="shared" si="1"/>
        <v>647590.08708517789</v>
      </c>
      <c r="H10" s="797">
        <f t="shared" si="0"/>
        <v>716807.66450417787</v>
      </c>
      <c r="I10" s="797">
        <v>45118.809236048721</v>
      </c>
      <c r="J10" s="797">
        <v>186104.88520177841</v>
      </c>
      <c r="K10" s="797">
        <f t="shared" si="3"/>
        <v>231223.69443782713</v>
      </c>
      <c r="L10" s="797">
        <v>19326.248759999999</v>
      </c>
      <c r="M10" s="797">
        <f t="shared" si="2"/>
        <v>967357.60770200496</v>
      </c>
      <c r="O10" s="29"/>
      <c r="P10" s="29"/>
      <c r="Q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</row>
    <row r="11" spans="1:57" s="18" customFormat="1" ht="12.75" customHeight="1">
      <c r="A11" s="570" t="s">
        <v>13</v>
      </c>
      <c r="B11" s="797">
        <v>295214.48929</v>
      </c>
      <c r="C11" s="797">
        <v>17924.579166</v>
      </c>
      <c r="D11" s="797">
        <v>927651.39139000012</v>
      </c>
      <c r="E11" s="797">
        <v>962425.76601752162</v>
      </c>
      <c r="F11" s="797">
        <v>492209.17211804492</v>
      </c>
      <c r="G11" s="797">
        <f t="shared" si="1"/>
        <v>2382286.3295255667</v>
      </c>
      <c r="H11" s="797">
        <f t="shared" si="0"/>
        <v>2695425.3979815668</v>
      </c>
      <c r="I11" s="797">
        <v>646400.60150649911</v>
      </c>
      <c r="J11" s="797">
        <v>-175985.95714746963</v>
      </c>
      <c r="K11" s="797">
        <f t="shared" si="3"/>
        <v>470414.64435902948</v>
      </c>
      <c r="L11" s="797">
        <v>167229.08807</v>
      </c>
      <c r="M11" s="797">
        <f t="shared" si="2"/>
        <v>3333069.1304105963</v>
      </c>
      <c r="O11" s="29"/>
      <c r="P11" s="29"/>
      <c r="Q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</row>
    <row r="12" spans="1:57" s="18" customFormat="1" ht="12.75" customHeight="1">
      <c r="A12" s="570" t="s">
        <v>14</v>
      </c>
      <c r="B12" s="797">
        <v>1467476.6524399999</v>
      </c>
      <c r="C12" s="797">
        <v>70765.336863000004</v>
      </c>
      <c r="D12" s="797">
        <v>3746754.0125000002</v>
      </c>
      <c r="E12" s="797">
        <v>3607886.0545404027</v>
      </c>
      <c r="F12" s="797">
        <v>1478577.8187593729</v>
      </c>
      <c r="G12" s="797">
        <f t="shared" si="1"/>
        <v>8833217.8857997749</v>
      </c>
      <c r="H12" s="797">
        <f t="shared" si="0"/>
        <v>10371459.875102775</v>
      </c>
      <c r="I12" s="797">
        <v>1032586.8684730865</v>
      </c>
      <c r="J12" s="797">
        <v>-1264922.5942174834</v>
      </c>
      <c r="K12" s="797">
        <f t="shared" si="3"/>
        <v>-232335.72574439691</v>
      </c>
      <c r="L12" s="797">
        <v>1115441.9550000001</v>
      </c>
      <c r="M12" s="797">
        <f t="shared" si="2"/>
        <v>11254566.104358379</v>
      </c>
      <c r="O12" s="29"/>
      <c r="P12" s="29"/>
      <c r="Q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</row>
    <row r="13" spans="1:57" s="18" customFormat="1" ht="12.75" customHeight="1">
      <c r="A13" s="570" t="s">
        <v>15</v>
      </c>
      <c r="B13" s="797">
        <v>391557.20799999998</v>
      </c>
      <c r="C13" s="797">
        <v>33506.748522000002</v>
      </c>
      <c r="D13" s="797">
        <v>1267426.69429</v>
      </c>
      <c r="E13" s="797">
        <v>1040778.8585721664</v>
      </c>
      <c r="F13" s="797">
        <v>497804.78288319288</v>
      </c>
      <c r="G13" s="797">
        <f t="shared" si="1"/>
        <v>2806010.3357453593</v>
      </c>
      <c r="H13" s="797">
        <f t="shared" si="0"/>
        <v>3231074.2922673593</v>
      </c>
      <c r="I13" s="797">
        <v>151945.85345615307</v>
      </c>
      <c r="J13" s="797">
        <v>242597.9529504494</v>
      </c>
      <c r="K13" s="797">
        <f t="shared" si="3"/>
        <v>394543.8064066025</v>
      </c>
      <c r="L13" s="797">
        <v>77769.877110000001</v>
      </c>
      <c r="M13" s="797">
        <f t="shared" si="2"/>
        <v>3703387.9757839618</v>
      </c>
      <c r="O13" s="29"/>
      <c r="P13" s="29"/>
      <c r="Q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s="18" customFormat="1" ht="12.75" customHeight="1">
      <c r="A14" s="570" t="s">
        <v>16</v>
      </c>
      <c r="B14" s="797">
        <v>412595.96888</v>
      </c>
      <c r="C14" s="797">
        <v>48622.804854000002</v>
      </c>
      <c r="D14" s="797">
        <v>1203814.55168</v>
      </c>
      <c r="E14" s="797">
        <v>1349513.8027034944</v>
      </c>
      <c r="F14" s="797">
        <v>691020.76463572832</v>
      </c>
      <c r="G14" s="797">
        <f t="shared" si="1"/>
        <v>3244349.1190192229</v>
      </c>
      <c r="H14" s="797">
        <f t="shared" si="0"/>
        <v>3705567.892753223</v>
      </c>
      <c r="I14" s="797">
        <v>1130909.8968170714</v>
      </c>
      <c r="J14" s="797">
        <v>69370.510950970041</v>
      </c>
      <c r="K14" s="797">
        <f t="shared" si="3"/>
        <v>1200280.4077680414</v>
      </c>
      <c r="L14" s="797">
        <v>156354.85678999999</v>
      </c>
      <c r="M14" s="797">
        <f t="shared" si="2"/>
        <v>5062203.1573112635</v>
      </c>
      <c r="O14" s="29"/>
      <c r="P14" s="29"/>
      <c r="Q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</row>
    <row r="15" spans="1:57" s="18" customFormat="1" ht="12.75" customHeight="1">
      <c r="A15" s="570" t="s">
        <v>17</v>
      </c>
      <c r="B15" s="797">
        <v>391072</v>
      </c>
      <c r="C15" s="797">
        <v>39622.267435686001</v>
      </c>
      <c r="D15" s="797">
        <v>1361176.4612500002</v>
      </c>
      <c r="E15" s="797">
        <v>0</v>
      </c>
      <c r="F15" s="797">
        <v>76161.578058507206</v>
      </c>
      <c r="G15" s="797">
        <f t="shared" si="1"/>
        <v>1437338.0393085075</v>
      </c>
      <c r="H15" s="797">
        <f t="shared" si="0"/>
        <v>1868032.3067441934</v>
      </c>
      <c r="I15" s="797">
        <v>2540428.7804589495</v>
      </c>
      <c r="J15" s="797">
        <v>65334.745819355077</v>
      </c>
      <c r="K15" s="797">
        <f t="shared" si="3"/>
        <v>2605763.5262783044</v>
      </c>
      <c r="L15" s="797">
        <v>689048.25988999999</v>
      </c>
      <c r="M15" s="797">
        <f t="shared" si="2"/>
        <v>5162844.0929124979</v>
      </c>
      <c r="O15" s="29"/>
      <c r="P15" s="29"/>
      <c r="Q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</row>
    <row r="16" spans="1:57" s="18" customFormat="1" ht="12.75" customHeight="1">
      <c r="A16" s="570" t="s">
        <v>18</v>
      </c>
      <c r="B16" s="797">
        <v>157569.49502999999</v>
      </c>
      <c r="C16" s="797">
        <v>29615.376296999999</v>
      </c>
      <c r="D16" s="797">
        <v>568426.88662999996</v>
      </c>
      <c r="E16" s="797">
        <v>657553.88320563396</v>
      </c>
      <c r="F16" s="797">
        <v>337391.40351190034</v>
      </c>
      <c r="G16" s="797">
        <f t="shared" si="1"/>
        <v>1563372.1733475341</v>
      </c>
      <c r="H16" s="797">
        <f t="shared" si="0"/>
        <v>1750557.0446745341</v>
      </c>
      <c r="I16" s="797">
        <v>809656.99311088491</v>
      </c>
      <c r="J16" s="797">
        <v>390240.55727749289</v>
      </c>
      <c r="K16" s="797">
        <f t="shared" si="3"/>
        <v>1199897.5503883779</v>
      </c>
      <c r="L16" s="797">
        <v>88673.746849999996</v>
      </c>
      <c r="M16" s="797">
        <f t="shared" si="2"/>
        <v>3039128.3419129122</v>
      </c>
      <c r="O16" s="29"/>
      <c r="P16" s="29"/>
      <c r="Q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</row>
    <row r="17" spans="1:57" s="18" customFormat="1" ht="12.75" customHeight="1">
      <c r="A17" s="570" t="s">
        <v>19</v>
      </c>
      <c r="B17" s="797">
        <v>765716.06640000001</v>
      </c>
      <c r="C17" s="797">
        <v>20267.237920059</v>
      </c>
      <c r="D17" s="797">
        <v>1167121.97652</v>
      </c>
      <c r="E17" s="797">
        <v>1198958.4742695612</v>
      </c>
      <c r="F17" s="797">
        <v>420616.86593641882</v>
      </c>
      <c r="G17" s="797">
        <f t="shared" si="1"/>
        <v>2786697.3167259805</v>
      </c>
      <c r="H17" s="797">
        <f t="shared" si="0"/>
        <v>3572680.6210460393</v>
      </c>
      <c r="I17" s="797">
        <v>-338067.26311903959</v>
      </c>
      <c r="J17" s="797">
        <v>-612639.77428329398</v>
      </c>
      <c r="K17" s="797">
        <f t="shared" si="3"/>
        <v>-950707.03740233358</v>
      </c>
      <c r="L17" s="797">
        <v>582300.54932999995</v>
      </c>
      <c r="M17" s="797">
        <f t="shared" si="2"/>
        <v>3204274.1329737054</v>
      </c>
      <c r="O17" s="29"/>
      <c r="P17" s="29"/>
      <c r="Q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</row>
    <row r="18" spans="1:57" s="18" customFormat="1" ht="12.75" customHeight="1">
      <c r="A18" s="570" t="s">
        <v>20</v>
      </c>
      <c r="B18" s="797">
        <v>2057812.77403</v>
      </c>
      <c r="C18" s="797">
        <v>172207.47129299998</v>
      </c>
      <c r="D18" s="797">
        <v>9994721.7191400006</v>
      </c>
      <c r="E18" s="797">
        <v>5920372.3519332036</v>
      </c>
      <c r="F18" s="797">
        <v>1554818.3827251347</v>
      </c>
      <c r="G18" s="797">
        <f t="shared" si="1"/>
        <v>17469912.453798339</v>
      </c>
      <c r="H18" s="797">
        <f t="shared" si="0"/>
        <v>19699932.699121337</v>
      </c>
      <c r="I18" s="797">
        <v>-3609445.3679301515</v>
      </c>
      <c r="J18" s="797">
        <v>-661700.66331539594</v>
      </c>
      <c r="K18" s="797">
        <f t="shared" si="3"/>
        <v>-4271146.0312455473</v>
      </c>
      <c r="L18" s="797">
        <v>318692.05388000002</v>
      </c>
      <c r="M18" s="797">
        <f t="shared" si="2"/>
        <v>15747478.72175579</v>
      </c>
      <c r="O18" s="29"/>
      <c r="P18" s="29"/>
      <c r="Q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</row>
    <row r="19" spans="1:57" s="18" customFormat="1" ht="12.75" customHeight="1">
      <c r="A19" s="570" t="s">
        <v>21</v>
      </c>
      <c r="B19" s="797">
        <v>527880.86950000003</v>
      </c>
      <c r="C19" s="797">
        <v>92280.742235252997</v>
      </c>
      <c r="D19" s="797">
        <v>1835337.3857400001</v>
      </c>
      <c r="E19" s="797">
        <v>1847912.6782565408</v>
      </c>
      <c r="F19" s="797">
        <v>924488.69532629766</v>
      </c>
      <c r="G19" s="797">
        <f t="shared" si="1"/>
        <v>4607738.7593228389</v>
      </c>
      <c r="H19" s="797">
        <f t="shared" si="0"/>
        <v>5227900.3710580915</v>
      </c>
      <c r="I19" s="797">
        <v>886069.33222472621</v>
      </c>
      <c r="J19" s="797">
        <v>379654.5938480547</v>
      </c>
      <c r="K19" s="797">
        <f t="shared" si="3"/>
        <v>1265723.926072781</v>
      </c>
      <c r="L19" s="797">
        <v>166914.48673999999</v>
      </c>
      <c r="M19" s="797">
        <f t="shared" si="2"/>
        <v>6660538.7838708721</v>
      </c>
      <c r="O19" s="29"/>
      <c r="P19" s="29"/>
      <c r="Q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</row>
    <row r="20" spans="1:57" s="16" customFormat="1" ht="21" customHeight="1" thickBot="1">
      <c r="A20" s="574" t="s">
        <v>6</v>
      </c>
      <c r="B20" s="798">
        <f>SUM(B5:B19)</f>
        <v>12053488.460970001</v>
      </c>
      <c r="C20" s="798">
        <f>SUM(C5:C19)</f>
        <v>1068820.3373163422</v>
      </c>
      <c r="D20" s="798">
        <f t="shared" ref="D20:M20" si="4">SUM(D5:D19)</f>
        <v>40108641.189069994</v>
      </c>
      <c r="E20" s="798">
        <f t="shared" si="4"/>
        <v>31823554.818690002</v>
      </c>
      <c r="F20" s="798">
        <f t="shared" si="4"/>
        <v>12471738.965071708</v>
      </c>
      <c r="G20" s="798">
        <f t="shared" si="4"/>
        <v>84403934.972831711</v>
      </c>
      <c r="H20" s="798">
        <f t="shared" si="4"/>
        <v>97526243.77111803</v>
      </c>
      <c r="I20" s="798">
        <f t="shared" si="4"/>
        <v>7885039.4999999981</v>
      </c>
      <c r="J20" s="798">
        <f t="shared" si="4"/>
        <v>852454.06407723925</v>
      </c>
      <c r="K20" s="798">
        <f t="shared" si="4"/>
        <v>8737493.5640772376</v>
      </c>
      <c r="L20" s="798">
        <f t="shared" si="4"/>
        <v>5298564.8022400001</v>
      </c>
      <c r="M20" s="798">
        <f t="shared" si="4"/>
        <v>111562302.13743526</v>
      </c>
      <c r="N20" s="17"/>
      <c r="O20" s="29"/>
      <c r="P20" s="29"/>
      <c r="Q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</row>
    <row r="21" spans="1:57" s="200" customFormat="1" ht="21" customHeight="1" thickTop="1">
      <c r="A21" s="307" t="s">
        <v>470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9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29"/>
  <sheetViews>
    <sheetView showGridLines="0" zoomScaleNormal="100" zoomScaleSheetLayoutView="100" workbookViewId="0"/>
  </sheetViews>
  <sheetFormatPr baseColWidth="10" defaultColWidth="11.42578125" defaultRowHeight="11.25"/>
  <cols>
    <col min="1" max="1" width="23.85546875" style="78" customWidth="1"/>
    <col min="2" max="2" width="17.140625" style="78" customWidth="1"/>
    <col min="3" max="4" width="17.5703125" style="78" customWidth="1"/>
    <col min="5" max="5" width="15" style="78" customWidth="1"/>
    <col min="6" max="6" width="17.5703125" style="78" customWidth="1"/>
    <col min="7" max="7" width="20.7109375" style="78" customWidth="1"/>
    <col min="8" max="256" width="11.42578125" style="78"/>
    <col min="257" max="257" width="23.85546875" style="78" customWidth="1"/>
    <col min="258" max="258" width="17.5703125" style="78" customWidth="1"/>
    <col min="259" max="259" width="17.7109375" style="78" bestFit="1" customWidth="1"/>
    <col min="260" max="260" width="17" style="78" bestFit="1" customWidth="1"/>
    <col min="261" max="261" width="14.7109375" style="78" bestFit="1" customWidth="1"/>
    <col min="262" max="262" width="17.5703125" style="78" customWidth="1"/>
    <col min="263" max="263" width="20.7109375" style="78" customWidth="1"/>
    <col min="264" max="512" width="11.42578125" style="78"/>
    <col min="513" max="513" width="23.85546875" style="78" customWidth="1"/>
    <col min="514" max="514" width="17.5703125" style="78" customWidth="1"/>
    <col min="515" max="515" width="17.7109375" style="78" bestFit="1" customWidth="1"/>
    <col min="516" max="516" width="17" style="78" bestFit="1" customWidth="1"/>
    <col min="517" max="517" width="14.7109375" style="78" bestFit="1" customWidth="1"/>
    <col min="518" max="518" width="17.5703125" style="78" customWidth="1"/>
    <col min="519" max="519" width="20.7109375" style="78" customWidth="1"/>
    <col min="520" max="768" width="11.42578125" style="78"/>
    <col min="769" max="769" width="23.85546875" style="78" customWidth="1"/>
    <col min="770" max="770" width="17.5703125" style="78" customWidth="1"/>
    <col min="771" max="771" width="17.7109375" style="78" bestFit="1" customWidth="1"/>
    <col min="772" max="772" width="17" style="78" bestFit="1" customWidth="1"/>
    <col min="773" max="773" width="14.7109375" style="78" bestFit="1" customWidth="1"/>
    <col min="774" max="774" width="17.5703125" style="78" customWidth="1"/>
    <col min="775" max="775" width="20.7109375" style="78" customWidth="1"/>
    <col min="776" max="1024" width="11.42578125" style="78"/>
    <col min="1025" max="1025" width="23.85546875" style="78" customWidth="1"/>
    <col min="1026" max="1026" width="17.5703125" style="78" customWidth="1"/>
    <col min="1027" max="1027" width="17.7109375" style="78" bestFit="1" customWidth="1"/>
    <col min="1028" max="1028" width="17" style="78" bestFit="1" customWidth="1"/>
    <col min="1029" max="1029" width="14.7109375" style="78" bestFit="1" customWidth="1"/>
    <col min="1030" max="1030" width="17.5703125" style="78" customWidth="1"/>
    <col min="1031" max="1031" width="20.7109375" style="78" customWidth="1"/>
    <col min="1032" max="1280" width="11.42578125" style="78"/>
    <col min="1281" max="1281" width="23.85546875" style="78" customWidth="1"/>
    <col min="1282" max="1282" width="17.5703125" style="78" customWidth="1"/>
    <col min="1283" max="1283" width="17.7109375" style="78" bestFit="1" customWidth="1"/>
    <col min="1284" max="1284" width="17" style="78" bestFit="1" customWidth="1"/>
    <col min="1285" max="1285" width="14.7109375" style="78" bestFit="1" customWidth="1"/>
    <col min="1286" max="1286" width="17.5703125" style="78" customWidth="1"/>
    <col min="1287" max="1287" width="20.7109375" style="78" customWidth="1"/>
    <col min="1288" max="1536" width="11.42578125" style="78"/>
    <col min="1537" max="1537" width="23.85546875" style="78" customWidth="1"/>
    <col min="1538" max="1538" width="17.5703125" style="78" customWidth="1"/>
    <col min="1539" max="1539" width="17.7109375" style="78" bestFit="1" customWidth="1"/>
    <col min="1540" max="1540" width="17" style="78" bestFit="1" customWidth="1"/>
    <col min="1541" max="1541" width="14.7109375" style="78" bestFit="1" customWidth="1"/>
    <col min="1542" max="1542" width="17.5703125" style="78" customWidth="1"/>
    <col min="1543" max="1543" width="20.7109375" style="78" customWidth="1"/>
    <col min="1544" max="1792" width="11.42578125" style="78"/>
    <col min="1793" max="1793" width="23.85546875" style="78" customWidth="1"/>
    <col min="1794" max="1794" width="17.5703125" style="78" customWidth="1"/>
    <col min="1795" max="1795" width="17.7109375" style="78" bestFit="1" customWidth="1"/>
    <col min="1796" max="1796" width="17" style="78" bestFit="1" customWidth="1"/>
    <col min="1797" max="1797" width="14.7109375" style="78" bestFit="1" customWidth="1"/>
    <col min="1798" max="1798" width="17.5703125" style="78" customWidth="1"/>
    <col min="1799" max="1799" width="20.7109375" style="78" customWidth="1"/>
    <col min="1800" max="2048" width="11.42578125" style="78"/>
    <col min="2049" max="2049" width="23.85546875" style="78" customWidth="1"/>
    <col min="2050" max="2050" width="17.5703125" style="78" customWidth="1"/>
    <col min="2051" max="2051" width="17.7109375" style="78" bestFit="1" customWidth="1"/>
    <col min="2052" max="2052" width="17" style="78" bestFit="1" customWidth="1"/>
    <col min="2053" max="2053" width="14.7109375" style="78" bestFit="1" customWidth="1"/>
    <col min="2054" max="2054" width="17.5703125" style="78" customWidth="1"/>
    <col min="2055" max="2055" width="20.7109375" style="78" customWidth="1"/>
    <col min="2056" max="2304" width="11.42578125" style="78"/>
    <col min="2305" max="2305" width="23.85546875" style="78" customWidth="1"/>
    <col min="2306" max="2306" width="17.5703125" style="78" customWidth="1"/>
    <col min="2307" max="2307" width="17.7109375" style="78" bestFit="1" customWidth="1"/>
    <col min="2308" max="2308" width="17" style="78" bestFit="1" customWidth="1"/>
    <col min="2309" max="2309" width="14.7109375" style="78" bestFit="1" customWidth="1"/>
    <col min="2310" max="2310" width="17.5703125" style="78" customWidth="1"/>
    <col min="2311" max="2311" width="20.7109375" style="78" customWidth="1"/>
    <col min="2312" max="2560" width="11.42578125" style="78"/>
    <col min="2561" max="2561" width="23.85546875" style="78" customWidth="1"/>
    <col min="2562" max="2562" width="17.5703125" style="78" customWidth="1"/>
    <col min="2563" max="2563" width="17.7109375" style="78" bestFit="1" customWidth="1"/>
    <col min="2564" max="2564" width="17" style="78" bestFit="1" customWidth="1"/>
    <col min="2565" max="2565" width="14.7109375" style="78" bestFit="1" customWidth="1"/>
    <col min="2566" max="2566" width="17.5703125" style="78" customWidth="1"/>
    <col min="2567" max="2567" width="20.7109375" style="78" customWidth="1"/>
    <col min="2568" max="2816" width="11.42578125" style="78"/>
    <col min="2817" max="2817" width="23.85546875" style="78" customWidth="1"/>
    <col min="2818" max="2818" width="17.5703125" style="78" customWidth="1"/>
    <col min="2819" max="2819" width="17.7109375" style="78" bestFit="1" customWidth="1"/>
    <col min="2820" max="2820" width="17" style="78" bestFit="1" customWidth="1"/>
    <col min="2821" max="2821" width="14.7109375" style="78" bestFit="1" customWidth="1"/>
    <col min="2822" max="2822" width="17.5703125" style="78" customWidth="1"/>
    <col min="2823" max="2823" width="20.7109375" style="78" customWidth="1"/>
    <col min="2824" max="3072" width="11.42578125" style="78"/>
    <col min="3073" max="3073" width="23.85546875" style="78" customWidth="1"/>
    <col min="3074" max="3074" width="17.5703125" style="78" customWidth="1"/>
    <col min="3075" max="3075" width="17.7109375" style="78" bestFit="1" customWidth="1"/>
    <col min="3076" max="3076" width="17" style="78" bestFit="1" customWidth="1"/>
    <col min="3077" max="3077" width="14.7109375" style="78" bestFit="1" customWidth="1"/>
    <col min="3078" max="3078" width="17.5703125" style="78" customWidth="1"/>
    <col min="3079" max="3079" width="20.7109375" style="78" customWidth="1"/>
    <col min="3080" max="3328" width="11.42578125" style="78"/>
    <col min="3329" max="3329" width="23.85546875" style="78" customWidth="1"/>
    <col min="3330" max="3330" width="17.5703125" style="78" customWidth="1"/>
    <col min="3331" max="3331" width="17.7109375" style="78" bestFit="1" customWidth="1"/>
    <col min="3332" max="3332" width="17" style="78" bestFit="1" customWidth="1"/>
    <col min="3333" max="3333" width="14.7109375" style="78" bestFit="1" customWidth="1"/>
    <col min="3334" max="3334" width="17.5703125" style="78" customWidth="1"/>
    <col min="3335" max="3335" width="20.7109375" style="78" customWidth="1"/>
    <col min="3336" max="3584" width="11.42578125" style="78"/>
    <col min="3585" max="3585" width="23.85546875" style="78" customWidth="1"/>
    <col min="3586" max="3586" width="17.5703125" style="78" customWidth="1"/>
    <col min="3587" max="3587" width="17.7109375" style="78" bestFit="1" customWidth="1"/>
    <col min="3588" max="3588" width="17" style="78" bestFit="1" customWidth="1"/>
    <col min="3589" max="3589" width="14.7109375" style="78" bestFit="1" customWidth="1"/>
    <col min="3590" max="3590" width="17.5703125" style="78" customWidth="1"/>
    <col min="3591" max="3591" width="20.7109375" style="78" customWidth="1"/>
    <col min="3592" max="3840" width="11.42578125" style="78"/>
    <col min="3841" max="3841" width="23.85546875" style="78" customWidth="1"/>
    <col min="3842" max="3842" width="17.5703125" style="78" customWidth="1"/>
    <col min="3843" max="3843" width="17.7109375" style="78" bestFit="1" customWidth="1"/>
    <col min="3844" max="3844" width="17" style="78" bestFit="1" customWidth="1"/>
    <col min="3845" max="3845" width="14.7109375" style="78" bestFit="1" customWidth="1"/>
    <col min="3846" max="3846" width="17.5703125" style="78" customWidth="1"/>
    <col min="3847" max="3847" width="20.7109375" style="78" customWidth="1"/>
    <col min="3848" max="4096" width="11.42578125" style="78"/>
    <col min="4097" max="4097" width="23.85546875" style="78" customWidth="1"/>
    <col min="4098" max="4098" width="17.5703125" style="78" customWidth="1"/>
    <col min="4099" max="4099" width="17.7109375" style="78" bestFit="1" customWidth="1"/>
    <col min="4100" max="4100" width="17" style="78" bestFit="1" customWidth="1"/>
    <col min="4101" max="4101" width="14.7109375" style="78" bestFit="1" customWidth="1"/>
    <col min="4102" max="4102" width="17.5703125" style="78" customWidth="1"/>
    <col min="4103" max="4103" width="20.7109375" style="78" customWidth="1"/>
    <col min="4104" max="4352" width="11.42578125" style="78"/>
    <col min="4353" max="4353" width="23.85546875" style="78" customWidth="1"/>
    <col min="4354" max="4354" width="17.5703125" style="78" customWidth="1"/>
    <col min="4355" max="4355" width="17.7109375" style="78" bestFit="1" customWidth="1"/>
    <col min="4356" max="4356" width="17" style="78" bestFit="1" customWidth="1"/>
    <col min="4357" max="4357" width="14.7109375" style="78" bestFit="1" customWidth="1"/>
    <col min="4358" max="4358" width="17.5703125" style="78" customWidth="1"/>
    <col min="4359" max="4359" width="20.7109375" style="78" customWidth="1"/>
    <col min="4360" max="4608" width="11.42578125" style="78"/>
    <col min="4609" max="4609" width="23.85546875" style="78" customWidth="1"/>
    <col min="4610" max="4610" width="17.5703125" style="78" customWidth="1"/>
    <col min="4611" max="4611" width="17.7109375" style="78" bestFit="1" customWidth="1"/>
    <col min="4612" max="4612" width="17" style="78" bestFit="1" customWidth="1"/>
    <col min="4613" max="4613" width="14.7109375" style="78" bestFit="1" customWidth="1"/>
    <col min="4614" max="4614" width="17.5703125" style="78" customWidth="1"/>
    <col min="4615" max="4615" width="20.7109375" style="78" customWidth="1"/>
    <col min="4616" max="4864" width="11.42578125" style="78"/>
    <col min="4865" max="4865" width="23.85546875" style="78" customWidth="1"/>
    <col min="4866" max="4866" width="17.5703125" style="78" customWidth="1"/>
    <col min="4867" max="4867" width="17.7109375" style="78" bestFit="1" customWidth="1"/>
    <col min="4868" max="4868" width="17" style="78" bestFit="1" customWidth="1"/>
    <col min="4869" max="4869" width="14.7109375" style="78" bestFit="1" customWidth="1"/>
    <col min="4870" max="4870" width="17.5703125" style="78" customWidth="1"/>
    <col min="4871" max="4871" width="20.7109375" style="78" customWidth="1"/>
    <col min="4872" max="5120" width="11.42578125" style="78"/>
    <col min="5121" max="5121" width="23.85546875" style="78" customWidth="1"/>
    <col min="5122" max="5122" width="17.5703125" style="78" customWidth="1"/>
    <col min="5123" max="5123" width="17.7109375" style="78" bestFit="1" customWidth="1"/>
    <col min="5124" max="5124" width="17" style="78" bestFit="1" customWidth="1"/>
    <col min="5125" max="5125" width="14.7109375" style="78" bestFit="1" customWidth="1"/>
    <col min="5126" max="5126" width="17.5703125" style="78" customWidth="1"/>
    <col min="5127" max="5127" width="20.7109375" style="78" customWidth="1"/>
    <col min="5128" max="5376" width="11.42578125" style="78"/>
    <col min="5377" max="5377" width="23.85546875" style="78" customWidth="1"/>
    <col min="5378" max="5378" width="17.5703125" style="78" customWidth="1"/>
    <col min="5379" max="5379" width="17.7109375" style="78" bestFit="1" customWidth="1"/>
    <col min="5380" max="5380" width="17" style="78" bestFit="1" customWidth="1"/>
    <col min="5381" max="5381" width="14.7109375" style="78" bestFit="1" customWidth="1"/>
    <col min="5382" max="5382" width="17.5703125" style="78" customWidth="1"/>
    <col min="5383" max="5383" width="20.7109375" style="78" customWidth="1"/>
    <col min="5384" max="5632" width="11.42578125" style="78"/>
    <col min="5633" max="5633" width="23.85546875" style="78" customWidth="1"/>
    <col min="5634" max="5634" width="17.5703125" style="78" customWidth="1"/>
    <col min="5635" max="5635" width="17.7109375" style="78" bestFit="1" customWidth="1"/>
    <col min="5636" max="5636" width="17" style="78" bestFit="1" customWidth="1"/>
    <col min="5637" max="5637" width="14.7109375" style="78" bestFit="1" customWidth="1"/>
    <col min="5638" max="5638" width="17.5703125" style="78" customWidth="1"/>
    <col min="5639" max="5639" width="20.7109375" style="78" customWidth="1"/>
    <col min="5640" max="5888" width="11.42578125" style="78"/>
    <col min="5889" max="5889" width="23.85546875" style="78" customWidth="1"/>
    <col min="5890" max="5890" width="17.5703125" style="78" customWidth="1"/>
    <col min="5891" max="5891" width="17.7109375" style="78" bestFit="1" customWidth="1"/>
    <col min="5892" max="5892" width="17" style="78" bestFit="1" customWidth="1"/>
    <col min="5893" max="5893" width="14.7109375" style="78" bestFit="1" customWidth="1"/>
    <col min="5894" max="5894" width="17.5703125" style="78" customWidth="1"/>
    <col min="5895" max="5895" width="20.7109375" style="78" customWidth="1"/>
    <col min="5896" max="6144" width="11.42578125" style="78"/>
    <col min="6145" max="6145" width="23.85546875" style="78" customWidth="1"/>
    <col min="6146" max="6146" width="17.5703125" style="78" customWidth="1"/>
    <col min="6147" max="6147" width="17.7109375" style="78" bestFit="1" customWidth="1"/>
    <col min="6148" max="6148" width="17" style="78" bestFit="1" customWidth="1"/>
    <col min="6149" max="6149" width="14.7109375" style="78" bestFit="1" customWidth="1"/>
    <col min="6150" max="6150" width="17.5703125" style="78" customWidth="1"/>
    <col min="6151" max="6151" width="20.7109375" style="78" customWidth="1"/>
    <col min="6152" max="6400" width="11.42578125" style="78"/>
    <col min="6401" max="6401" width="23.85546875" style="78" customWidth="1"/>
    <col min="6402" max="6402" width="17.5703125" style="78" customWidth="1"/>
    <col min="6403" max="6403" width="17.7109375" style="78" bestFit="1" customWidth="1"/>
    <col min="6404" max="6404" width="17" style="78" bestFit="1" customWidth="1"/>
    <col min="6405" max="6405" width="14.7109375" style="78" bestFit="1" customWidth="1"/>
    <col min="6406" max="6406" width="17.5703125" style="78" customWidth="1"/>
    <col min="6407" max="6407" width="20.7109375" style="78" customWidth="1"/>
    <col min="6408" max="6656" width="11.42578125" style="78"/>
    <col min="6657" max="6657" width="23.85546875" style="78" customWidth="1"/>
    <col min="6658" max="6658" width="17.5703125" style="78" customWidth="1"/>
    <col min="6659" max="6659" width="17.7109375" style="78" bestFit="1" customWidth="1"/>
    <col min="6660" max="6660" width="17" style="78" bestFit="1" customWidth="1"/>
    <col min="6661" max="6661" width="14.7109375" style="78" bestFit="1" customWidth="1"/>
    <col min="6662" max="6662" width="17.5703125" style="78" customWidth="1"/>
    <col min="6663" max="6663" width="20.7109375" style="78" customWidth="1"/>
    <col min="6664" max="6912" width="11.42578125" style="78"/>
    <col min="6913" max="6913" width="23.85546875" style="78" customWidth="1"/>
    <col min="6914" max="6914" width="17.5703125" style="78" customWidth="1"/>
    <col min="6915" max="6915" width="17.7109375" style="78" bestFit="1" customWidth="1"/>
    <col min="6916" max="6916" width="17" style="78" bestFit="1" customWidth="1"/>
    <col min="6917" max="6917" width="14.7109375" style="78" bestFit="1" customWidth="1"/>
    <col min="6918" max="6918" width="17.5703125" style="78" customWidth="1"/>
    <col min="6919" max="6919" width="20.7109375" style="78" customWidth="1"/>
    <col min="6920" max="7168" width="11.42578125" style="78"/>
    <col min="7169" max="7169" width="23.85546875" style="78" customWidth="1"/>
    <col min="7170" max="7170" width="17.5703125" style="78" customWidth="1"/>
    <col min="7171" max="7171" width="17.7109375" style="78" bestFit="1" customWidth="1"/>
    <col min="7172" max="7172" width="17" style="78" bestFit="1" customWidth="1"/>
    <col min="7173" max="7173" width="14.7109375" style="78" bestFit="1" customWidth="1"/>
    <col min="7174" max="7174" width="17.5703125" style="78" customWidth="1"/>
    <col min="7175" max="7175" width="20.7109375" style="78" customWidth="1"/>
    <col min="7176" max="7424" width="11.42578125" style="78"/>
    <col min="7425" max="7425" width="23.85546875" style="78" customWidth="1"/>
    <col min="7426" max="7426" width="17.5703125" style="78" customWidth="1"/>
    <col min="7427" max="7427" width="17.7109375" style="78" bestFit="1" customWidth="1"/>
    <col min="7428" max="7428" width="17" style="78" bestFit="1" customWidth="1"/>
    <col min="7429" max="7429" width="14.7109375" style="78" bestFit="1" customWidth="1"/>
    <col min="7430" max="7430" width="17.5703125" style="78" customWidth="1"/>
    <col min="7431" max="7431" width="20.7109375" style="78" customWidth="1"/>
    <col min="7432" max="7680" width="11.42578125" style="78"/>
    <col min="7681" max="7681" width="23.85546875" style="78" customWidth="1"/>
    <col min="7682" max="7682" width="17.5703125" style="78" customWidth="1"/>
    <col min="7683" max="7683" width="17.7109375" style="78" bestFit="1" customWidth="1"/>
    <col min="7684" max="7684" width="17" style="78" bestFit="1" customWidth="1"/>
    <col min="7685" max="7685" width="14.7109375" style="78" bestFit="1" customWidth="1"/>
    <col min="7686" max="7686" width="17.5703125" style="78" customWidth="1"/>
    <col min="7687" max="7687" width="20.7109375" style="78" customWidth="1"/>
    <col min="7688" max="7936" width="11.42578125" style="78"/>
    <col min="7937" max="7937" width="23.85546875" style="78" customWidth="1"/>
    <col min="7938" max="7938" width="17.5703125" style="78" customWidth="1"/>
    <col min="7939" max="7939" width="17.7109375" style="78" bestFit="1" customWidth="1"/>
    <col min="7940" max="7940" width="17" style="78" bestFit="1" customWidth="1"/>
    <col min="7941" max="7941" width="14.7109375" style="78" bestFit="1" customWidth="1"/>
    <col min="7942" max="7942" width="17.5703125" style="78" customWidth="1"/>
    <col min="7943" max="7943" width="20.7109375" style="78" customWidth="1"/>
    <col min="7944" max="8192" width="11.42578125" style="78"/>
    <col min="8193" max="8193" width="23.85546875" style="78" customWidth="1"/>
    <col min="8194" max="8194" width="17.5703125" style="78" customWidth="1"/>
    <col min="8195" max="8195" width="17.7109375" style="78" bestFit="1" customWidth="1"/>
    <col min="8196" max="8196" width="17" style="78" bestFit="1" customWidth="1"/>
    <col min="8197" max="8197" width="14.7109375" style="78" bestFit="1" customWidth="1"/>
    <col min="8198" max="8198" width="17.5703125" style="78" customWidth="1"/>
    <col min="8199" max="8199" width="20.7109375" style="78" customWidth="1"/>
    <col min="8200" max="8448" width="11.42578125" style="78"/>
    <col min="8449" max="8449" width="23.85546875" style="78" customWidth="1"/>
    <col min="8450" max="8450" width="17.5703125" style="78" customWidth="1"/>
    <col min="8451" max="8451" width="17.7109375" style="78" bestFit="1" customWidth="1"/>
    <col min="8452" max="8452" width="17" style="78" bestFit="1" customWidth="1"/>
    <col min="8453" max="8453" width="14.7109375" style="78" bestFit="1" customWidth="1"/>
    <col min="8454" max="8454" width="17.5703125" style="78" customWidth="1"/>
    <col min="8455" max="8455" width="20.7109375" style="78" customWidth="1"/>
    <col min="8456" max="8704" width="11.42578125" style="78"/>
    <col min="8705" max="8705" width="23.85546875" style="78" customWidth="1"/>
    <col min="8706" max="8706" width="17.5703125" style="78" customWidth="1"/>
    <col min="8707" max="8707" width="17.7109375" style="78" bestFit="1" customWidth="1"/>
    <col min="8708" max="8708" width="17" style="78" bestFit="1" customWidth="1"/>
    <col min="8709" max="8709" width="14.7109375" style="78" bestFit="1" customWidth="1"/>
    <col min="8710" max="8710" width="17.5703125" style="78" customWidth="1"/>
    <col min="8711" max="8711" width="20.7109375" style="78" customWidth="1"/>
    <col min="8712" max="8960" width="11.42578125" style="78"/>
    <col min="8961" max="8961" width="23.85546875" style="78" customWidth="1"/>
    <col min="8962" max="8962" width="17.5703125" style="78" customWidth="1"/>
    <col min="8963" max="8963" width="17.7109375" style="78" bestFit="1" customWidth="1"/>
    <col min="8964" max="8964" width="17" style="78" bestFit="1" customWidth="1"/>
    <col min="8965" max="8965" width="14.7109375" style="78" bestFit="1" customWidth="1"/>
    <col min="8966" max="8966" width="17.5703125" style="78" customWidth="1"/>
    <col min="8967" max="8967" width="20.7109375" style="78" customWidth="1"/>
    <col min="8968" max="9216" width="11.42578125" style="78"/>
    <col min="9217" max="9217" width="23.85546875" style="78" customWidth="1"/>
    <col min="9218" max="9218" width="17.5703125" style="78" customWidth="1"/>
    <col min="9219" max="9219" width="17.7109375" style="78" bestFit="1" customWidth="1"/>
    <col min="9220" max="9220" width="17" style="78" bestFit="1" customWidth="1"/>
    <col min="9221" max="9221" width="14.7109375" style="78" bestFit="1" customWidth="1"/>
    <col min="9222" max="9222" width="17.5703125" style="78" customWidth="1"/>
    <col min="9223" max="9223" width="20.7109375" style="78" customWidth="1"/>
    <col min="9224" max="9472" width="11.42578125" style="78"/>
    <col min="9473" max="9473" width="23.85546875" style="78" customWidth="1"/>
    <col min="9474" max="9474" width="17.5703125" style="78" customWidth="1"/>
    <col min="9475" max="9475" width="17.7109375" style="78" bestFit="1" customWidth="1"/>
    <col min="9476" max="9476" width="17" style="78" bestFit="1" customWidth="1"/>
    <col min="9477" max="9477" width="14.7109375" style="78" bestFit="1" customWidth="1"/>
    <col min="9478" max="9478" width="17.5703125" style="78" customWidth="1"/>
    <col min="9479" max="9479" width="20.7109375" style="78" customWidth="1"/>
    <col min="9480" max="9728" width="11.42578125" style="78"/>
    <col min="9729" max="9729" width="23.85546875" style="78" customWidth="1"/>
    <col min="9730" max="9730" width="17.5703125" style="78" customWidth="1"/>
    <col min="9731" max="9731" width="17.7109375" style="78" bestFit="1" customWidth="1"/>
    <col min="9732" max="9732" width="17" style="78" bestFit="1" customWidth="1"/>
    <col min="9733" max="9733" width="14.7109375" style="78" bestFit="1" customWidth="1"/>
    <col min="9734" max="9734" width="17.5703125" style="78" customWidth="1"/>
    <col min="9735" max="9735" width="20.7109375" style="78" customWidth="1"/>
    <col min="9736" max="9984" width="11.42578125" style="78"/>
    <col min="9985" max="9985" width="23.85546875" style="78" customWidth="1"/>
    <col min="9986" max="9986" width="17.5703125" style="78" customWidth="1"/>
    <col min="9987" max="9987" width="17.7109375" style="78" bestFit="1" customWidth="1"/>
    <col min="9988" max="9988" width="17" style="78" bestFit="1" customWidth="1"/>
    <col min="9989" max="9989" width="14.7109375" style="78" bestFit="1" customWidth="1"/>
    <col min="9990" max="9990" width="17.5703125" style="78" customWidth="1"/>
    <col min="9991" max="9991" width="20.7109375" style="78" customWidth="1"/>
    <col min="9992" max="10240" width="11.42578125" style="78"/>
    <col min="10241" max="10241" width="23.85546875" style="78" customWidth="1"/>
    <col min="10242" max="10242" width="17.5703125" style="78" customWidth="1"/>
    <col min="10243" max="10243" width="17.7109375" style="78" bestFit="1" customWidth="1"/>
    <col min="10244" max="10244" width="17" style="78" bestFit="1" customWidth="1"/>
    <col min="10245" max="10245" width="14.7109375" style="78" bestFit="1" customWidth="1"/>
    <col min="10246" max="10246" width="17.5703125" style="78" customWidth="1"/>
    <col min="10247" max="10247" width="20.7109375" style="78" customWidth="1"/>
    <col min="10248" max="10496" width="11.42578125" style="78"/>
    <col min="10497" max="10497" width="23.85546875" style="78" customWidth="1"/>
    <col min="10498" max="10498" width="17.5703125" style="78" customWidth="1"/>
    <col min="10499" max="10499" width="17.7109375" style="78" bestFit="1" customWidth="1"/>
    <col min="10500" max="10500" width="17" style="78" bestFit="1" customWidth="1"/>
    <col min="10501" max="10501" width="14.7109375" style="78" bestFit="1" customWidth="1"/>
    <col min="10502" max="10502" width="17.5703125" style="78" customWidth="1"/>
    <col min="10503" max="10503" width="20.7109375" style="78" customWidth="1"/>
    <col min="10504" max="10752" width="11.42578125" style="78"/>
    <col min="10753" max="10753" width="23.85546875" style="78" customWidth="1"/>
    <col min="10754" max="10754" width="17.5703125" style="78" customWidth="1"/>
    <col min="10755" max="10755" width="17.7109375" style="78" bestFit="1" customWidth="1"/>
    <col min="10756" max="10756" width="17" style="78" bestFit="1" customWidth="1"/>
    <col min="10757" max="10757" width="14.7109375" style="78" bestFit="1" customWidth="1"/>
    <col min="10758" max="10758" width="17.5703125" style="78" customWidth="1"/>
    <col min="10759" max="10759" width="20.7109375" style="78" customWidth="1"/>
    <col min="10760" max="11008" width="11.42578125" style="78"/>
    <col min="11009" max="11009" width="23.85546875" style="78" customWidth="1"/>
    <col min="11010" max="11010" width="17.5703125" style="78" customWidth="1"/>
    <col min="11011" max="11011" width="17.7109375" style="78" bestFit="1" customWidth="1"/>
    <col min="11012" max="11012" width="17" style="78" bestFit="1" customWidth="1"/>
    <col min="11013" max="11013" width="14.7109375" style="78" bestFit="1" customWidth="1"/>
    <col min="11014" max="11014" width="17.5703125" style="78" customWidth="1"/>
    <col min="11015" max="11015" width="20.7109375" style="78" customWidth="1"/>
    <col min="11016" max="11264" width="11.42578125" style="78"/>
    <col min="11265" max="11265" width="23.85546875" style="78" customWidth="1"/>
    <col min="11266" max="11266" width="17.5703125" style="78" customWidth="1"/>
    <col min="11267" max="11267" width="17.7109375" style="78" bestFit="1" customWidth="1"/>
    <col min="11268" max="11268" width="17" style="78" bestFit="1" customWidth="1"/>
    <col min="11269" max="11269" width="14.7109375" style="78" bestFit="1" customWidth="1"/>
    <col min="11270" max="11270" width="17.5703125" style="78" customWidth="1"/>
    <col min="11271" max="11271" width="20.7109375" style="78" customWidth="1"/>
    <col min="11272" max="11520" width="11.42578125" style="78"/>
    <col min="11521" max="11521" width="23.85546875" style="78" customWidth="1"/>
    <col min="11522" max="11522" width="17.5703125" style="78" customWidth="1"/>
    <col min="11523" max="11523" width="17.7109375" style="78" bestFit="1" customWidth="1"/>
    <col min="11524" max="11524" width="17" style="78" bestFit="1" customWidth="1"/>
    <col min="11525" max="11525" width="14.7109375" style="78" bestFit="1" customWidth="1"/>
    <col min="11526" max="11526" width="17.5703125" style="78" customWidth="1"/>
    <col min="11527" max="11527" width="20.7109375" style="78" customWidth="1"/>
    <col min="11528" max="11776" width="11.42578125" style="78"/>
    <col min="11777" max="11777" width="23.85546875" style="78" customWidth="1"/>
    <col min="11778" max="11778" width="17.5703125" style="78" customWidth="1"/>
    <col min="11779" max="11779" width="17.7109375" style="78" bestFit="1" customWidth="1"/>
    <col min="11780" max="11780" width="17" style="78" bestFit="1" customWidth="1"/>
    <col min="11781" max="11781" width="14.7109375" style="78" bestFit="1" customWidth="1"/>
    <col min="11782" max="11782" width="17.5703125" style="78" customWidth="1"/>
    <col min="11783" max="11783" width="20.7109375" style="78" customWidth="1"/>
    <col min="11784" max="12032" width="11.42578125" style="78"/>
    <col min="12033" max="12033" width="23.85546875" style="78" customWidth="1"/>
    <col min="12034" max="12034" width="17.5703125" style="78" customWidth="1"/>
    <col min="12035" max="12035" width="17.7109375" style="78" bestFit="1" customWidth="1"/>
    <col min="12036" max="12036" width="17" style="78" bestFit="1" customWidth="1"/>
    <col min="12037" max="12037" width="14.7109375" style="78" bestFit="1" customWidth="1"/>
    <col min="12038" max="12038" width="17.5703125" style="78" customWidth="1"/>
    <col min="12039" max="12039" width="20.7109375" style="78" customWidth="1"/>
    <col min="12040" max="12288" width="11.42578125" style="78"/>
    <col min="12289" max="12289" width="23.85546875" style="78" customWidth="1"/>
    <col min="12290" max="12290" width="17.5703125" style="78" customWidth="1"/>
    <col min="12291" max="12291" width="17.7109375" style="78" bestFit="1" customWidth="1"/>
    <col min="12292" max="12292" width="17" style="78" bestFit="1" customWidth="1"/>
    <col min="12293" max="12293" width="14.7109375" style="78" bestFit="1" customWidth="1"/>
    <col min="12294" max="12294" width="17.5703125" style="78" customWidth="1"/>
    <col min="12295" max="12295" width="20.7109375" style="78" customWidth="1"/>
    <col min="12296" max="12544" width="11.42578125" style="78"/>
    <col min="12545" max="12545" width="23.85546875" style="78" customWidth="1"/>
    <col min="12546" max="12546" width="17.5703125" style="78" customWidth="1"/>
    <col min="12547" max="12547" width="17.7109375" style="78" bestFit="1" customWidth="1"/>
    <col min="12548" max="12548" width="17" style="78" bestFit="1" customWidth="1"/>
    <col min="12549" max="12549" width="14.7109375" style="78" bestFit="1" customWidth="1"/>
    <col min="12550" max="12550" width="17.5703125" style="78" customWidth="1"/>
    <col min="12551" max="12551" width="20.7109375" style="78" customWidth="1"/>
    <col min="12552" max="12800" width="11.42578125" style="78"/>
    <col min="12801" max="12801" width="23.85546875" style="78" customWidth="1"/>
    <col min="12802" max="12802" width="17.5703125" style="78" customWidth="1"/>
    <col min="12803" max="12803" width="17.7109375" style="78" bestFit="1" customWidth="1"/>
    <col min="12804" max="12804" width="17" style="78" bestFit="1" customWidth="1"/>
    <col min="12805" max="12805" width="14.7109375" style="78" bestFit="1" customWidth="1"/>
    <col min="12806" max="12806" width="17.5703125" style="78" customWidth="1"/>
    <col min="12807" max="12807" width="20.7109375" style="78" customWidth="1"/>
    <col min="12808" max="13056" width="11.42578125" style="78"/>
    <col min="13057" max="13057" width="23.85546875" style="78" customWidth="1"/>
    <col min="13058" max="13058" width="17.5703125" style="78" customWidth="1"/>
    <col min="13059" max="13059" width="17.7109375" style="78" bestFit="1" customWidth="1"/>
    <col min="13060" max="13060" width="17" style="78" bestFit="1" customWidth="1"/>
    <col min="13061" max="13061" width="14.7109375" style="78" bestFit="1" customWidth="1"/>
    <col min="13062" max="13062" width="17.5703125" style="78" customWidth="1"/>
    <col min="13063" max="13063" width="20.7109375" style="78" customWidth="1"/>
    <col min="13064" max="13312" width="11.42578125" style="78"/>
    <col min="13313" max="13313" width="23.85546875" style="78" customWidth="1"/>
    <col min="13314" max="13314" width="17.5703125" style="78" customWidth="1"/>
    <col min="13315" max="13315" width="17.7109375" style="78" bestFit="1" customWidth="1"/>
    <col min="13316" max="13316" width="17" style="78" bestFit="1" customWidth="1"/>
    <col min="13317" max="13317" width="14.7109375" style="78" bestFit="1" customWidth="1"/>
    <col min="13318" max="13318" width="17.5703125" style="78" customWidth="1"/>
    <col min="13319" max="13319" width="20.7109375" style="78" customWidth="1"/>
    <col min="13320" max="13568" width="11.42578125" style="78"/>
    <col min="13569" max="13569" width="23.85546875" style="78" customWidth="1"/>
    <col min="13570" max="13570" width="17.5703125" style="78" customWidth="1"/>
    <col min="13571" max="13571" width="17.7109375" style="78" bestFit="1" customWidth="1"/>
    <col min="13572" max="13572" width="17" style="78" bestFit="1" customWidth="1"/>
    <col min="13573" max="13573" width="14.7109375" style="78" bestFit="1" customWidth="1"/>
    <col min="13574" max="13574" width="17.5703125" style="78" customWidth="1"/>
    <col min="13575" max="13575" width="20.7109375" style="78" customWidth="1"/>
    <col min="13576" max="13824" width="11.42578125" style="78"/>
    <col min="13825" max="13825" width="23.85546875" style="78" customWidth="1"/>
    <col min="13826" max="13826" width="17.5703125" style="78" customWidth="1"/>
    <col min="13827" max="13827" width="17.7109375" style="78" bestFit="1" customWidth="1"/>
    <col min="13828" max="13828" width="17" style="78" bestFit="1" customWidth="1"/>
    <col min="13829" max="13829" width="14.7109375" style="78" bestFit="1" customWidth="1"/>
    <col min="13830" max="13830" width="17.5703125" style="78" customWidth="1"/>
    <col min="13831" max="13831" width="20.7109375" style="78" customWidth="1"/>
    <col min="13832" max="14080" width="11.42578125" style="78"/>
    <col min="14081" max="14081" width="23.85546875" style="78" customWidth="1"/>
    <col min="14082" max="14082" width="17.5703125" style="78" customWidth="1"/>
    <col min="14083" max="14083" width="17.7109375" style="78" bestFit="1" customWidth="1"/>
    <col min="14084" max="14084" width="17" style="78" bestFit="1" customWidth="1"/>
    <col min="14085" max="14085" width="14.7109375" style="78" bestFit="1" customWidth="1"/>
    <col min="14086" max="14086" width="17.5703125" style="78" customWidth="1"/>
    <col min="14087" max="14087" width="20.7109375" style="78" customWidth="1"/>
    <col min="14088" max="14336" width="11.42578125" style="78"/>
    <col min="14337" max="14337" width="23.85546875" style="78" customWidth="1"/>
    <col min="14338" max="14338" width="17.5703125" style="78" customWidth="1"/>
    <col min="14339" max="14339" width="17.7109375" style="78" bestFit="1" customWidth="1"/>
    <col min="14340" max="14340" width="17" style="78" bestFit="1" customWidth="1"/>
    <col min="14341" max="14341" width="14.7109375" style="78" bestFit="1" customWidth="1"/>
    <col min="14342" max="14342" width="17.5703125" style="78" customWidth="1"/>
    <col min="14343" max="14343" width="20.7109375" style="78" customWidth="1"/>
    <col min="14344" max="14592" width="11.42578125" style="78"/>
    <col min="14593" max="14593" width="23.85546875" style="78" customWidth="1"/>
    <col min="14594" max="14594" width="17.5703125" style="78" customWidth="1"/>
    <col min="14595" max="14595" width="17.7109375" style="78" bestFit="1" customWidth="1"/>
    <col min="14596" max="14596" width="17" style="78" bestFit="1" customWidth="1"/>
    <col min="14597" max="14597" width="14.7109375" style="78" bestFit="1" customWidth="1"/>
    <col min="14598" max="14598" width="17.5703125" style="78" customWidth="1"/>
    <col min="14599" max="14599" width="20.7109375" style="78" customWidth="1"/>
    <col min="14600" max="14848" width="11.42578125" style="78"/>
    <col min="14849" max="14849" width="23.85546875" style="78" customWidth="1"/>
    <col min="14850" max="14850" width="17.5703125" style="78" customWidth="1"/>
    <col min="14851" max="14851" width="17.7109375" style="78" bestFit="1" customWidth="1"/>
    <col min="14852" max="14852" width="17" style="78" bestFit="1" customWidth="1"/>
    <col min="14853" max="14853" width="14.7109375" style="78" bestFit="1" customWidth="1"/>
    <col min="14854" max="14854" width="17.5703125" style="78" customWidth="1"/>
    <col min="14855" max="14855" width="20.7109375" style="78" customWidth="1"/>
    <col min="14856" max="15104" width="11.42578125" style="78"/>
    <col min="15105" max="15105" width="23.85546875" style="78" customWidth="1"/>
    <col min="15106" max="15106" width="17.5703125" style="78" customWidth="1"/>
    <col min="15107" max="15107" width="17.7109375" style="78" bestFit="1" customWidth="1"/>
    <col min="15108" max="15108" width="17" style="78" bestFit="1" customWidth="1"/>
    <col min="15109" max="15109" width="14.7109375" style="78" bestFit="1" customWidth="1"/>
    <col min="15110" max="15110" width="17.5703125" style="78" customWidth="1"/>
    <col min="15111" max="15111" width="20.7109375" style="78" customWidth="1"/>
    <col min="15112" max="15360" width="11.42578125" style="78"/>
    <col min="15361" max="15361" width="23.85546875" style="78" customWidth="1"/>
    <col min="15362" max="15362" width="17.5703125" style="78" customWidth="1"/>
    <col min="15363" max="15363" width="17.7109375" style="78" bestFit="1" customWidth="1"/>
    <col min="15364" max="15364" width="17" style="78" bestFit="1" customWidth="1"/>
    <col min="15365" max="15365" width="14.7109375" style="78" bestFit="1" customWidth="1"/>
    <col min="15366" max="15366" width="17.5703125" style="78" customWidth="1"/>
    <col min="15367" max="15367" width="20.7109375" style="78" customWidth="1"/>
    <col min="15368" max="15616" width="11.42578125" style="78"/>
    <col min="15617" max="15617" width="23.85546875" style="78" customWidth="1"/>
    <col min="15618" max="15618" width="17.5703125" style="78" customWidth="1"/>
    <col min="15619" max="15619" width="17.7109375" style="78" bestFit="1" customWidth="1"/>
    <col min="15620" max="15620" width="17" style="78" bestFit="1" customWidth="1"/>
    <col min="15621" max="15621" width="14.7109375" style="78" bestFit="1" customWidth="1"/>
    <col min="15622" max="15622" width="17.5703125" style="78" customWidth="1"/>
    <col min="15623" max="15623" width="20.7109375" style="78" customWidth="1"/>
    <col min="15624" max="15872" width="11.42578125" style="78"/>
    <col min="15873" max="15873" width="23.85546875" style="78" customWidth="1"/>
    <col min="15874" max="15874" width="17.5703125" style="78" customWidth="1"/>
    <col min="15875" max="15875" width="17.7109375" style="78" bestFit="1" customWidth="1"/>
    <col min="15876" max="15876" width="17" style="78" bestFit="1" customWidth="1"/>
    <col min="15877" max="15877" width="14.7109375" style="78" bestFit="1" customWidth="1"/>
    <col min="15878" max="15878" width="17.5703125" style="78" customWidth="1"/>
    <col min="15879" max="15879" width="20.7109375" style="78" customWidth="1"/>
    <col min="15880" max="16128" width="11.42578125" style="78"/>
    <col min="16129" max="16129" width="23.85546875" style="78" customWidth="1"/>
    <col min="16130" max="16130" width="17.5703125" style="78" customWidth="1"/>
    <col min="16131" max="16131" width="17.7109375" style="78" bestFit="1" customWidth="1"/>
    <col min="16132" max="16132" width="17" style="78" bestFit="1" customWidth="1"/>
    <col min="16133" max="16133" width="14.7109375" style="78" bestFit="1" customWidth="1"/>
    <col min="16134" max="16134" width="17.5703125" style="78" customWidth="1"/>
    <col min="16135" max="16135" width="20.7109375" style="78" customWidth="1"/>
    <col min="16136" max="16384" width="11.42578125" style="78"/>
  </cols>
  <sheetData>
    <row r="1" spans="1:10" s="76" customFormat="1">
      <c r="A1" s="391" t="s">
        <v>104</v>
      </c>
      <c r="B1" s="392"/>
      <c r="C1" s="392"/>
      <c r="D1" s="392"/>
      <c r="E1" s="393"/>
      <c r="F1" s="7"/>
    </row>
    <row r="2" spans="1:10" s="76" customFormat="1">
      <c r="A2" s="397" t="s">
        <v>88</v>
      </c>
      <c r="B2" s="398"/>
      <c r="C2" s="398"/>
      <c r="D2" s="398"/>
      <c r="E2" s="399"/>
      <c r="F2" s="141"/>
      <c r="G2" s="193"/>
    </row>
    <row r="3" spans="1:10" s="76" customFormat="1">
      <c r="A3" s="440" t="s">
        <v>595</v>
      </c>
      <c r="B3" s="398"/>
      <c r="C3" s="398"/>
      <c r="D3" s="398"/>
      <c r="E3" s="399"/>
      <c r="F3" s="141"/>
      <c r="G3" s="193"/>
    </row>
    <row r="4" spans="1:10" ht="12" thickBot="1">
      <c r="A4" s="237" t="s">
        <v>4</v>
      </c>
      <c r="B4" s="77"/>
      <c r="C4" s="77"/>
      <c r="D4" s="77"/>
      <c r="E4" s="318"/>
    </row>
    <row r="5" spans="1:10" ht="55.5" customHeight="1" thickTop="1">
      <c r="A5" s="646" t="s">
        <v>50</v>
      </c>
      <c r="B5" s="98" t="s">
        <v>487</v>
      </c>
      <c r="C5" s="98" t="s">
        <v>192</v>
      </c>
      <c r="D5" s="98" t="s">
        <v>488</v>
      </c>
      <c r="E5" s="163" t="s">
        <v>489</v>
      </c>
      <c r="G5" s="155"/>
      <c r="J5" s="152"/>
    </row>
    <row r="6" spans="1:10" s="76" customFormat="1" ht="12" customHeight="1">
      <c r="A6" s="156" t="s">
        <v>7</v>
      </c>
      <c r="B6" s="1003">
        <v>16962949.507820003</v>
      </c>
      <c r="C6" s="232">
        <v>-124792.79999999999</v>
      </c>
      <c r="D6" s="232">
        <v>1879357.77899</v>
      </c>
      <c r="E6" s="232">
        <f t="shared" ref="E6:E20" si="0">SUM(B6:D6)</f>
        <v>18717514.486810002</v>
      </c>
      <c r="F6" s="79"/>
      <c r="G6" s="233"/>
      <c r="H6" s="79"/>
      <c r="J6" s="153"/>
    </row>
    <row r="7" spans="1:10" s="76" customFormat="1" ht="12" customHeight="1">
      <c r="A7" s="156" t="s">
        <v>8</v>
      </c>
      <c r="B7" s="1003">
        <v>6750921.4922300009</v>
      </c>
      <c r="C7" s="232">
        <v>-84807</v>
      </c>
      <c r="D7" s="232">
        <v>427908.70819999999</v>
      </c>
      <c r="E7" s="232">
        <f t="shared" si="0"/>
        <v>7094023.2004300011</v>
      </c>
      <c r="F7" s="79"/>
      <c r="G7" s="233"/>
      <c r="H7" s="79"/>
    </row>
    <row r="8" spans="1:10" s="76" customFormat="1" ht="12" customHeight="1">
      <c r="A8" s="156" t="s">
        <v>9</v>
      </c>
      <c r="B8" s="1003">
        <v>17315013.710889999</v>
      </c>
      <c r="C8" s="232">
        <v>-223261.68</v>
      </c>
      <c r="D8" s="232">
        <v>1237245.83183</v>
      </c>
      <c r="E8" s="232">
        <f t="shared" si="0"/>
        <v>18328997.862719998</v>
      </c>
      <c r="F8" s="79"/>
      <c r="G8" s="233"/>
      <c r="H8" s="79"/>
    </row>
    <row r="9" spans="1:10" s="76" customFormat="1" ht="12" customHeight="1">
      <c r="A9" s="156" t="s">
        <v>10</v>
      </c>
      <c r="B9" s="1003">
        <v>2505567.6445000004</v>
      </c>
      <c r="C9" s="232">
        <v>-29852.639999999999</v>
      </c>
      <c r="D9" s="232">
        <v>121341.02110000001</v>
      </c>
      <c r="E9" s="232">
        <f t="shared" si="0"/>
        <v>2597056.0256000003</v>
      </c>
      <c r="F9" s="79"/>
      <c r="G9" s="233"/>
      <c r="H9" s="79"/>
    </row>
    <row r="10" spans="1:10" s="76" customFormat="1" ht="12" customHeight="1">
      <c r="A10" s="156" t="s">
        <v>11</v>
      </c>
      <c r="B10" s="1003">
        <v>1639969.7832599999</v>
      </c>
      <c r="C10" s="232">
        <v>-19115.88</v>
      </c>
      <c r="D10" s="232">
        <v>88446.254420000012</v>
      </c>
      <c r="E10" s="232">
        <f t="shared" si="0"/>
        <v>1709300.1576800002</v>
      </c>
      <c r="F10" s="79"/>
      <c r="G10" s="233"/>
      <c r="H10" s="79"/>
    </row>
    <row r="11" spans="1:10" s="76" customFormat="1" ht="12" customHeight="1">
      <c r="A11" s="156" t="s">
        <v>12</v>
      </c>
      <c r="B11" s="1003">
        <v>884328.08903999999</v>
      </c>
      <c r="C11" s="232">
        <v>-9883.44</v>
      </c>
      <c r="D11" s="232">
        <v>58521.425090000004</v>
      </c>
      <c r="E11" s="232">
        <f t="shared" si="0"/>
        <v>932966.07413000008</v>
      </c>
      <c r="F11" s="79"/>
      <c r="G11" s="233"/>
      <c r="H11" s="79"/>
    </row>
    <row r="12" spans="1:10" s="76" customFormat="1" ht="12" customHeight="1">
      <c r="A12" s="156" t="s">
        <v>13</v>
      </c>
      <c r="B12" s="1003">
        <v>2813176.4462200003</v>
      </c>
      <c r="C12" s="232">
        <v>-29251.199999999997</v>
      </c>
      <c r="D12" s="232">
        <v>289105.49337000004</v>
      </c>
      <c r="E12" s="232">
        <f t="shared" si="0"/>
        <v>3073030.7395900004</v>
      </c>
      <c r="F12" s="79"/>
      <c r="G12" s="233"/>
      <c r="H12" s="79"/>
    </row>
    <row r="13" spans="1:10" s="76" customFormat="1" ht="12" customHeight="1">
      <c r="A13" s="156" t="s">
        <v>14</v>
      </c>
      <c r="B13" s="1003">
        <v>8502696.0950899981</v>
      </c>
      <c r="C13" s="232">
        <v>-91237.440000000002</v>
      </c>
      <c r="D13" s="232">
        <v>1680360.8911000001</v>
      </c>
      <c r="E13" s="232">
        <f t="shared" si="0"/>
        <v>10091819.546189999</v>
      </c>
      <c r="F13" s="79"/>
      <c r="G13" s="233"/>
      <c r="H13" s="79"/>
    </row>
    <row r="14" spans="1:10" s="76" customFormat="1" ht="12" customHeight="1">
      <c r="A14" s="156" t="s">
        <v>15</v>
      </c>
      <c r="B14" s="1003">
        <v>3199705.8858700003</v>
      </c>
      <c r="C14" s="232">
        <v>-35375.399999999994</v>
      </c>
      <c r="D14" s="232">
        <v>164772.81988999998</v>
      </c>
      <c r="E14" s="232">
        <f t="shared" si="0"/>
        <v>3329103.3057600004</v>
      </c>
      <c r="F14" s="79"/>
      <c r="G14" s="233"/>
      <c r="H14" s="79"/>
    </row>
    <row r="15" spans="1:10" s="76" customFormat="1" ht="12" customHeight="1">
      <c r="A15" s="156" t="s">
        <v>51</v>
      </c>
      <c r="B15" s="1003">
        <v>4470029.7110099997</v>
      </c>
      <c r="C15" s="232">
        <v>-51298.319999999992</v>
      </c>
      <c r="D15" s="232">
        <v>238461.26657000004</v>
      </c>
      <c r="E15" s="232">
        <f t="shared" si="0"/>
        <v>4657192.6575799994</v>
      </c>
      <c r="F15" s="79"/>
      <c r="G15" s="233"/>
      <c r="H15" s="79"/>
    </row>
    <row r="16" spans="1:10" s="76" customFormat="1" ht="12" customHeight="1">
      <c r="A16" s="156" t="s">
        <v>17</v>
      </c>
      <c r="B16" s="1003">
        <v>4046100.1026000003</v>
      </c>
      <c r="C16" s="232">
        <v>-56592.479999999996</v>
      </c>
      <c r="D16" s="232">
        <v>476994.45476000005</v>
      </c>
      <c r="E16" s="232">
        <f t="shared" si="0"/>
        <v>4466502.0773600005</v>
      </c>
      <c r="F16" s="79"/>
      <c r="G16" s="233"/>
      <c r="H16" s="79"/>
    </row>
    <row r="17" spans="1:8" s="76" customFormat="1" ht="12" customHeight="1">
      <c r="A17" s="156" t="s">
        <v>18</v>
      </c>
      <c r="B17" s="1003">
        <v>2815031.45267</v>
      </c>
      <c r="C17" s="232">
        <v>-39787.08</v>
      </c>
      <c r="D17" s="232">
        <v>178846.18878999999</v>
      </c>
      <c r="E17" s="232">
        <f t="shared" si="0"/>
        <v>2954090.56146</v>
      </c>
      <c r="F17" s="79"/>
      <c r="G17" s="234"/>
      <c r="H17" s="79"/>
    </row>
    <row r="18" spans="1:8" s="76" customFormat="1" ht="12" customHeight="1">
      <c r="A18" s="156" t="s">
        <v>19</v>
      </c>
      <c r="B18" s="1003">
        <v>1717584.3995099999</v>
      </c>
      <c r="C18" s="232">
        <v>-12683.16</v>
      </c>
      <c r="D18" s="232">
        <v>709705.11193000001</v>
      </c>
      <c r="E18" s="232">
        <f t="shared" si="0"/>
        <v>2414606.3514399999</v>
      </c>
      <c r="F18" s="79"/>
      <c r="G18" s="234"/>
      <c r="H18" s="79"/>
    </row>
    <row r="19" spans="1:8" s="76" customFormat="1" ht="12" customHeight="1">
      <c r="A19" s="156" t="s">
        <v>20</v>
      </c>
      <c r="B19" s="1003">
        <v>12789673.985150002</v>
      </c>
      <c r="C19" s="232">
        <v>-55020.959999999999</v>
      </c>
      <c r="D19" s="232">
        <v>738411.0471000002</v>
      </c>
      <c r="E19" s="232">
        <f t="shared" si="0"/>
        <v>13473064.072250001</v>
      </c>
      <c r="F19" s="79"/>
      <c r="G19" s="234"/>
      <c r="H19" s="79"/>
    </row>
    <row r="20" spans="1:8" s="76" customFormat="1" ht="12" customHeight="1">
      <c r="A20" s="636" t="s">
        <v>21</v>
      </c>
      <c r="B20" s="1003">
        <v>5924584.5041400008</v>
      </c>
      <c r="C20" s="232">
        <v>-73873.319999999992</v>
      </c>
      <c r="D20" s="232">
        <v>314233.33568999998</v>
      </c>
      <c r="E20" s="232">
        <f t="shared" si="0"/>
        <v>6164944.5198300006</v>
      </c>
      <c r="F20" s="79"/>
      <c r="G20" s="234"/>
      <c r="H20" s="79"/>
    </row>
    <row r="21" spans="1:8" s="84" customFormat="1" ht="21" customHeight="1" thickBot="1">
      <c r="A21" s="640" t="s">
        <v>6</v>
      </c>
      <c r="B21" s="1004">
        <f>SUM(B6:B20)</f>
        <v>92337332.809999987</v>
      </c>
      <c r="C21" s="825">
        <f>SUM(C6:C20)</f>
        <v>-936832.79999999993</v>
      </c>
      <c r="D21" s="825">
        <f>SUM(D6:D20)</f>
        <v>8603711.6288300008</v>
      </c>
      <c r="E21" s="825">
        <f>SUM(E6:E20)</f>
        <v>100004211.63883002</v>
      </c>
      <c r="F21" s="79"/>
      <c r="G21" s="235"/>
      <c r="H21" s="79"/>
    </row>
    <row r="22" spans="1:8" s="76" customFormat="1" ht="14.25" customHeight="1" thickTop="1">
      <c r="A22" s="721" t="s">
        <v>486</v>
      </c>
      <c r="B22" s="104"/>
      <c r="C22" s="104"/>
      <c r="D22" s="104"/>
      <c r="E22" s="104"/>
      <c r="F22" s="238"/>
      <c r="G22" s="236"/>
    </row>
    <row r="23" spans="1:8" s="76" customFormat="1" ht="15" customHeight="1">
      <c r="A23" s="104"/>
      <c r="B23" s="104"/>
      <c r="C23" s="104"/>
      <c r="D23" s="104"/>
      <c r="E23" s="104"/>
      <c r="F23" s="238"/>
      <c r="G23" s="239"/>
    </row>
    <row r="24" spans="1:8" s="76" customFormat="1" ht="15" customHeight="1">
      <c r="A24" s="104"/>
      <c r="B24" s="104"/>
      <c r="C24" s="231"/>
      <c r="D24" s="229"/>
      <c r="E24" s="229"/>
      <c r="F24" s="104"/>
      <c r="G24" s="239"/>
    </row>
    <row r="25" spans="1:8" s="76" customFormat="1">
      <c r="A25" s="104"/>
      <c r="B25" s="104"/>
      <c r="C25" s="231"/>
      <c r="D25" s="229"/>
      <c r="E25" s="229"/>
      <c r="F25" s="104"/>
      <c r="G25" s="239"/>
    </row>
    <row r="26" spans="1:8" s="76" customFormat="1">
      <c r="A26" s="104"/>
      <c r="B26" s="104"/>
      <c r="C26" s="229"/>
      <c r="D26" s="229"/>
      <c r="E26" s="229"/>
      <c r="F26" s="104"/>
      <c r="G26" s="239"/>
    </row>
    <row r="27" spans="1:8" s="76" customFormat="1">
      <c r="A27" s="104"/>
      <c r="B27" s="104"/>
      <c r="C27" s="229"/>
      <c r="D27" s="229"/>
      <c r="E27" s="229"/>
      <c r="F27" s="104"/>
      <c r="G27" s="239"/>
    </row>
    <row r="28" spans="1:8" s="76" customFormat="1">
      <c r="A28" s="104"/>
      <c r="B28" s="104"/>
      <c r="C28" s="229"/>
      <c r="D28" s="229"/>
      <c r="E28" s="229"/>
      <c r="F28" s="104"/>
    </row>
    <row r="29" spans="1:8" s="76" customFormat="1">
      <c r="C29" s="75"/>
      <c r="D29" s="75"/>
      <c r="E29" s="75"/>
    </row>
    <row r="30" spans="1:8" s="76" customFormat="1">
      <c r="C30" s="75"/>
      <c r="D30" s="75"/>
      <c r="E30" s="75"/>
    </row>
    <row r="31" spans="1:8" s="76" customFormat="1">
      <c r="C31" s="75"/>
      <c r="D31" s="75"/>
      <c r="E31" s="75"/>
    </row>
    <row r="32" spans="1:8" s="76" customFormat="1">
      <c r="C32" s="75"/>
      <c r="D32" s="75"/>
      <c r="E32" s="75"/>
    </row>
    <row r="33" spans="3:5" s="76" customFormat="1">
      <c r="C33" s="75"/>
      <c r="D33" s="75"/>
      <c r="E33" s="75"/>
    </row>
    <row r="34" spans="3:5" s="76" customFormat="1">
      <c r="C34" s="75"/>
      <c r="D34" s="75"/>
      <c r="E34" s="75"/>
    </row>
    <row r="35" spans="3:5" s="76" customFormat="1">
      <c r="C35" s="75"/>
      <c r="D35" s="75"/>
      <c r="E35" s="75"/>
    </row>
    <row r="36" spans="3:5" s="76" customFormat="1">
      <c r="C36" s="75"/>
      <c r="D36" s="75"/>
      <c r="E36" s="75"/>
    </row>
    <row r="37" spans="3:5" s="76" customFormat="1">
      <c r="C37" s="75"/>
      <c r="D37" s="75"/>
      <c r="E37" s="75"/>
    </row>
    <row r="38" spans="3:5" s="76" customFormat="1">
      <c r="C38" s="75"/>
      <c r="D38" s="75"/>
      <c r="E38" s="75"/>
    </row>
    <row r="39" spans="3:5" s="76" customFormat="1"/>
    <row r="40" spans="3:5" s="76" customFormat="1"/>
    <row r="41" spans="3:5" s="76" customFormat="1"/>
    <row r="42" spans="3:5" s="76" customFormat="1"/>
    <row r="43" spans="3:5" s="76" customFormat="1"/>
    <row r="44" spans="3:5" s="76" customFormat="1"/>
    <row r="45" spans="3:5" s="76" customFormat="1"/>
    <row r="46" spans="3:5" s="76" customFormat="1"/>
    <row r="47" spans="3:5" s="76" customFormat="1"/>
    <row r="48" spans="3:5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29"/>
  <sheetViews>
    <sheetView showGridLines="0" zoomScaleNormal="100" zoomScaleSheetLayoutView="100" workbookViewId="0"/>
  </sheetViews>
  <sheetFormatPr baseColWidth="10" defaultColWidth="11.42578125" defaultRowHeight="12.75"/>
  <cols>
    <col min="1" max="1" width="93.7109375" style="167" customWidth="1"/>
    <col min="2" max="2" width="22.28515625" style="167" customWidth="1"/>
    <col min="3" max="3" width="24.7109375" style="167" customWidth="1"/>
    <col min="4" max="4" width="21" style="167" customWidth="1"/>
    <col min="5" max="6" width="11.42578125" style="167" customWidth="1"/>
    <col min="7" max="16384" width="11.42578125" style="167"/>
  </cols>
  <sheetData>
    <row r="1" spans="1:4" s="263" customFormat="1" ht="13.5" customHeight="1">
      <c r="A1" s="403" t="s">
        <v>52</v>
      </c>
      <c r="B1" s="671"/>
      <c r="C1" s="671"/>
      <c r="D1" s="672"/>
    </row>
    <row r="2" spans="1:4" s="263" customFormat="1" ht="13.5" customHeight="1">
      <c r="A2" s="394" t="s">
        <v>75</v>
      </c>
      <c r="B2" s="673"/>
      <c r="C2" s="673"/>
      <c r="D2" s="674"/>
    </row>
    <row r="3" spans="1:4" ht="13.5" customHeight="1" thickBot="1">
      <c r="A3" s="670" t="s">
        <v>4</v>
      </c>
      <c r="B3" s="669"/>
      <c r="C3" s="669"/>
    </row>
    <row r="4" spans="1:4" ht="40.5" customHeight="1" thickTop="1">
      <c r="A4" s="668" t="s">
        <v>356</v>
      </c>
      <c r="B4" s="661" t="s">
        <v>329</v>
      </c>
      <c r="C4" s="660" t="s">
        <v>328</v>
      </c>
      <c r="D4" s="675" t="s">
        <v>326</v>
      </c>
    </row>
    <row r="5" spans="1:4" ht="14.1" customHeight="1">
      <c r="A5" s="665" t="s">
        <v>138</v>
      </c>
      <c r="B5" s="826">
        <v>3398.06</v>
      </c>
      <c r="C5" s="826">
        <v>0</v>
      </c>
      <c r="D5" s="826">
        <f>SUM(B5:C5)</f>
        <v>3398.06</v>
      </c>
    </row>
    <row r="6" spans="1:4" ht="14.1" customHeight="1">
      <c r="A6" s="667" t="s">
        <v>139</v>
      </c>
      <c r="B6" s="826">
        <v>503624.1</v>
      </c>
      <c r="C6" s="826">
        <v>0</v>
      </c>
      <c r="D6" s="826">
        <f t="shared" ref="D6:D21" si="0">SUM(B6:C6)</f>
        <v>503624.1</v>
      </c>
    </row>
    <row r="7" spans="1:4" ht="14.1" customHeight="1">
      <c r="A7" s="665" t="s">
        <v>45</v>
      </c>
      <c r="B7" s="826">
        <v>3896.27</v>
      </c>
      <c r="C7" s="826">
        <v>0</v>
      </c>
      <c r="D7" s="826">
        <f t="shared" si="0"/>
        <v>3896.27</v>
      </c>
    </row>
    <row r="8" spans="1:4" ht="14.1" customHeight="1">
      <c r="A8" s="665" t="s">
        <v>140</v>
      </c>
      <c r="B8" s="826">
        <v>0</v>
      </c>
      <c r="C8" s="826">
        <v>0</v>
      </c>
      <c r="D8" s="826">
        <f t="shared" si="0"/>
        <v>0</v>
      </c>
    </row>
    <row r="9" spans="1:4" ht="14.1" customHeight="1">
      <c r="A9" s="665" t="s">
        <v>141</v>
      </c>
      <c r="B9" s="826">
        <v>0</v>
      </c>
      <c r="C9" s="826">
        <v>0</v>
      </c>
      <c r="D9" s="826">
        <f t="shared" si="0"/>
        <v>0</v>
      </c>
    </row>
    <row r="10" spans="1:4" ht="14.1" customHeight="1">
      <c r="A10" s="665" t="s">
        <v>142</v>
      </c>
      <c r="B10" s="826">
        <v>0</v>
      </c>
      <c r="C10" s="826">
        <v>0</v>
      </c>
      <c r="D10" s="826">
        <f t="shared" si="0"/>
        <v>0</v>
      </c>
    </row>
    <row r="11" spans="1:4" ht="14.1" customHeight="1">
      <c r="A11" s="667" t="s">
        <v>143</v>
      </c>
      <c r="B11" s="826">
        <v>0</v>
      </c>
      <c r="C11" s="826">
        <v>0</v>
      </c>
      <c r="D11" s="826">
        <f t="shared" si="0"/>
        <v>0</v>
      </c>
    </row>
    <row r="12" spans="1:4" ht="14.1" customHeight="1">
      <c r="A12" s="667" t="s">
        <v>144</v>
      </c>
      <c r="B12" s="826">
        <v>52445.68</v>
      </c>
      <c r="C12" s="826">
        <v>0</v>
      </c>
      <c r="D12" s="826">
        <f t="shared" si="0"/>
        <v>52445.68</v>
      </c>
    </row>
    <row r="13" spans="1:4" ht="14.1" customHeight="1">
      <c r="A13" s="665" t="s">
        <v>165</v>
      </c>
      <c r="B13" s="826">
        <v>2931.18</v>
      </c>
      <c r="C13" s="826">
        <v>0</v>
      </c>
      <c r="D13" s="826">
        <f t="shared" si="0"/>
        <v>2931.18</v>
      </c>
    </row>
    <row r="14" spans="1:4" ht="14.1" customHeight="1">
      <c r="A14" s="665" t="s">
        <v>490</v>
      </c>
      <c r="B14" s="826">
        <v>-2.17</v>
      </c>
      <c r="C14" s="826">
        <v>0</v>
      </c>
      <c r="D14" s="826">
        <f t="shared" si="0"/>
        <v>-2.17</v>
      </c>
    </row>
    <row r="15" spans="1:4" ht="24" customHeight="1">
      <c r="A15" s="665" t="s">
        <v>491</v>
      </c>
      <c r="B15" s="826">
        <v>-27421.25</v>
      </c>
      <c r="C15" s="826">
        <v>0</v>
      </c>
      <c r="D15" s="826">
        <f t="shared" si="0"/>
        <v>-27421.25</v>
      </c>
    </row>
    <row r="16" spans="1:4" ht="14.1" customHeight="1">
      <c r="A16" s="665" t="s">
        <v>145</v>
      </c>
      <c r="B16" s="826">
        <v>922.89</v>
      </c>
      <c r="C16" s="826">
        <v>0</v>
      </c>
      <c r="D16" s="826">
        <f t="shared" si="0"/>
        <v>922.89</v>
      </c>
    </row>
    <row r="17" spans="1:5" ht="14.1" customHeight="1">
      <c r="A17" s="665" t="s">
        <v>166</v>
      </c>
      <c r="B17" s="826">
        <v>18422.72</v>
      </c>
      <c r="C17" s="826">
        <v>0</v>
      </c>
      <c r="D17" s="826">
        <f t="shared" si="0"/>
        <v>18422.72</v>
      </c>
    </row>
    <row r="18" spans="1:5" ht="14.1" customHeight="1">
      <c r="A18" s="665" t="s">
        <v>185</v>
      </c>
      <c r="B18" s="826">
        <v>22677.47</v>
      </c>
      <c r="C18" s="826">
        <v>0</v>
      </c>
      <c r="D18" s="826">
        <f t="shared" si="0"/>
        <v>22677.47</v>
      </c>
    </row>
    <row r="19" spans="1:5">
      <c r="A19" s="665" t="s">
        <v>492</v>
      </c>
      <c r="B19" s="826">
        <v>7404.51</v>
      </c>
      <c r="C19" s="826">
        <v>0</v>
      </c>
      <c r="D19" s="826">
        <f t="shared" si="0"/>
        <v>7404.51</v>
      </c>
    </row>
    <row r="20" spans="1:5" ht="14.1" customHeight="1">
      <c r="A20" s="665" t="s">
        <v>186</v>
      </c>
      <c r="B20" s="826">
        <v>0</v>
      </c>
      <c r="C20" s="826">
        <v>0</v>
      </c>
      <c r="D20" s="826">
        <f t="shared" si="0"/>
        <v>0</v>
      </c>
    </row>
    <row r="21" spans="1:5" ht="14.1" customHeight="1">
      <c r="A21" s="665" t="s">
        <v>493</v>
      </c>
      <c r="B21" s="826">
        <v>0</v>
      </c>
      <c r="C21" s="826">
        <v>0</v>
      </c>
      <c r="D21" s="826">
        <f t="shared" si="0"/>
        <v>0</v>
      </c>
    </row>
    <row r="22" spans="1:5" ht="15.75" customHeight="1">
      <c r="A22" s="658" t="s">
        <v>355</v>
      </c>
      <c r="B22" s="827">
        <f>SUM(B5:B21)</f>
        <v>588299.46</v>
      </c>
      <c r="C22" s="827">
        <f t="shared" ref="C22:D22" si="1">SUM(C5:C21)</f>
        <v>0</v>
      </c>
      <c r="D22" s="827">
        <f t="shared" si="1"/>
        <v>588299.46</v>
      </c>
      <c r="E22" s="589"/>
    </row>
    <row r="23" spans="1:5" ht="22.5">
      <c r="A23" s="662" t="s">
        <v>354</v>
      </c>
      <c r="B23" s="661" t="s">
        <v>329</v>
      </c>
      <c r="C23" s="660" t="s">
        <v>328</v>
      </c>
      <c r="D23" s="675" t="s">
        <v>326</v>
      </c>
      <c r="E23" s="589"/>
    </row>
    <row r="24" spans="1:5" ht="14.1" customHeight="1">
      <c r="A24" s="665" t="s">
        <v>46</v>
      </c>
      <c r="B24" s="648">
        <v>49976.394</v>
      </c>
      <c r="C24" s="895">
        <v>0</v>
      </c>
      <c r="D24" s="826">
        <f>SUM(B24:C24)</f>
        <v>49976.394</v>
      </c>
    </row>
    <row r="25" spans="1:5" ht="14.1" customHeight="1">
      <c r="A25" s="665" t="s">
        <v>77</v>
      </c>
      <c r="B25" s="648">
        <v>4067.73</v>
      </c>
      <c r="C25" s="826">
        <v>0</v>
      </c>
      <c r="D25" s="826">
        <f>SUM(B25:C25)</f>
        <v>4067.73</v>
      </c>
    </row>
    <row r="26" spans="1:5" ht="14.1" customHeight="1">
      <c r="A26" s="665" t="s">
        <v>353</v>
      </c>
      <c r="B26" s="648">
        <v>11806.95</v>
      </c>
      <c r="C26" s="826">
        <v>0</v>
      </c>
      <c r="D26" s="826">
        <f>SUM(B26:C26)</f>
        <v>11806.95</v>
      </c>
    </row>
    <row r="27" spans="1:5" ht="14.1" customHeight="1">
      <c r="A27" s="665" t="s">
        <v>112</v>
      </c>
      <c r="B27" s="648">
        <v>22578.36</v>
      </c>
      <c r="C27" s="826">
        <v>0</v>
      </c>
      <c r="D27" s="826">
        <f>SUM(B27:C27)</f>
        <v>22578.36</v>
      </c>
    </row>
    <row r="28" spans="1:5" ht="14.1" customHeight="1">
      <c r="A28" s="666" t="s">
        <v>181</v>
      </c>
      <c r="B28" s="648">
        <v>0</v>
      </c>
      <c r="C28" s="826">
        <v>0</v>
      </c>
      <c r="D28" s="826">
        <f>SUM(B28:C28)</f>
        <v>0</v>
      </c>
    </row>
    <row r="29" spans="1:5" ht="15.75" customHeight="1">
      <c r="A29" s="658" t="s">
        <v>352</v>
      </c>
      <c r="B29" s="827">
        <f>SUM(B24:B28)</f>
        <v>88429.434000000008</v>
      </c>
      <c r="C29" s="827">
        <f t="shared" ref="C29:D29" si="2">SUM(C24:C28)</f>
        <v>0</v>
      </c>
      <c r="D29" s="827">
        <f t="shared" si="2"/>
        <v>88429.434000000008</v>
      </c>
    </row>
    <row r="30" spans="1:5" ht="22.5">
      <c r="A30" s="662" t="s">
        <v>351</v>
      </c>
      <c r="B30" s="661" t="s">
        <v>329</v>
      </c>
      <c r="C30" s="661" t="s">
        <v>328</v>
      </c>
      <c r="D30" s="675" t="s">
        <v>326</v>
      </c>
    </row>
    <row r="31" spans="1:5" ht="14.1" customHeight="1">
      <c r="A31" s="649" t="s">
        <v>187</v>
      </c>
      <c r="B31" s="648">
        <v>0</v>
      </c>
      <c r="C31" s="826">
        <f t="shared" ref="C31:C38" si="3">SUM(C24:C30)</f>
        <v>0</v>
      </c>
      <c r="D31" s="826">
        <f>SUM(B31:C31)</f>
        <v>0</v>
      </c>
    </row>
    <row r="32" spans="1:5" ht="14.1" customHeight="1">
      <c r="A32" s="649" t="s">
        <v>80</v>
      </c>
      <c r="B32" s="648">
        <v>2683.2</v>
      </c>
      <c r="C32" s="826">
        <f t="shared" si="3"/>
        <v>0</v>
      </c>
      <c r="D32" s="826">
        <f>SUM(B32:C32)</f>
        <v>2683.2</v>
      </c>
    </row>
    <row r="33" spans="1:6" ht="14.1" customHeight="1">
      <c r="A33" s="649" t="s">
        <v>78</v>
      </c>
      <c r="B33" s="648">
        <v>3939.36</v>
      </c>
      <c r="C33" s="826">
        <f t="shared" si="3"/>
        <v>0</v>
      </c>
      <c r="D33" s="826">
        <f>SUM(B33:C33)</f>
        <v>3939.36</v>
      </c>
    </row>
    <row r="34" spans="1:6" ht="14.1" customHeight="1">
      <c r="A34" s="649" t="s">
        <v>494</v>
      </c>
      <c r="B34" s="648">
        <v>0</v>
      </c>
      <c r="C34" s="826">
        <f t="shared" si="3"/>
        <v>0</v>
      </c>
      <c r="D34" s="826">
        <f t="shared" ref="D34:D37" si="4">SUM(B34:C34)</f>
        <v>0</v>
      </c>
    </row>
    <row r="35" spans="1:6" ht="14.1" customHeight="1">
      <c r="A35" s="649" t="s">
        <v>79</v>
      </c>
      <c r="B35" s="648">
        <v>164.26</v>
      </c>
      <c r="C35" s="826">
        <f t="shared" si="3"/>
        <v>0</v>
      </c>
      <c r="D35" s="826">
        <f t="shared" si="4"/>
        <v>164.26</v>
      </c>
    </row>
    <row r="36" spans="1:6" ht="14.1" customHeight="1">
      <c r="A36" s="649" t="s">
        <v>115</v>
      </c>
      <c r="B36" s="648">
        <v>139063.28</v>
      </c>
      <c r="C36" s="828">
        <f t="shared" si="3"/>
        <v>0</v>
      </c>
      <c r="D36" s="828">
        <f t="shared" si="4"/>
        <v>139063.28</v>
      </c>
    </row>
    <row r="37" spans="1:6" ht="14.1" customHeight="1">
      <c r="A37" s="649" t="s">
        <v>169</v>
      </c>
      <c r="B37" s="648">
        <v>270.67</v>
      </c>
      <c r="C37" s="896">
        <f t="shared" si="3"/>
        <v>0</v>
      </c>
      <c r="D37" s="828">
        <f t="shared" si="4"/>
        <v>270.67</v>
      </c>
    </row>
    <row r="38" spans="1:6" ht="15" customHeight="1">
      <c r="A38" s="658" t="s">
        <v>596</v>
      </c>
      <c r="B38" s="827">
        <f>SUM(B31:B37)</f>
        <v>146120.77000000002</v>
      </c>
      <c r="C38" s="827">
        <f t="shared" si="3"/>
        <v>0</v>
      </c>
      <c r="D38" s="827">
        <f>SUM(D31:D37)</f>
        <v>146120.77000000002</v>
      </c>
    </row>
    <row r="39" spans="1:6" ht="22.5">
      <c r="A39" s="662" t="s">
        <v>350</v>
      </c>
      <c r="B39" s="661" t="s">
        <v>329</v>
      </c>
      <c r="C39" s="660" t="s">
        <v>328</v>
      </c>
      <c r="D39" s="675" t="s">
        <v>326</v>
      </c>
    </row>
    <row r="40" spans="1:6" ht="14.1" customHeight="1">
      <c r="A40" s="665" t="s">
        <v>146</v>
      </c>
      <c r="B40" s="648">
        <v>0</v>
      </c>
      <c r="C40" s="828">
        <v>0</v>
      </c>
      <c r="D40" s="828">
        <f t="shared" ref="D40:D45" si="5">SUM(B40:C40)</f>
        <v>0</v>
      </c>
    </row>
    <row r="41" spans="1:6" ht="14.1" customHeight="1">
      <c r="A41" s="665" t="s">
        <v>47</v>
      </c>
      <c r="B41" s="648">
        <v>1718.24</v>
      </c>
      <c r="C41" s="828">
        <v>0</v>
      </c>
      <c r="D41" s="828">
        <f t="shared" si="5"/>
        <v>1718.24</v>
      </c>
    </row>
    <row r="42" spans="1:6" ht="14.1" customHeight="1">
      <c r="A42" s="659" t="s">
        <v>598</v>
      </c>
      <c r="B42" s="648">
        <v>0</v>
      </c>
      <c r="C42" s="828">
        <v>0</v>
      </c>
      <c r="D42" s="828">
        <f t="shared" si="5"/>
        <v>0</v>
      </c>
    </row>
    <row r="43" spans="1:6" ht="14.1" customHeight="1">
      <c r="A43" s="659" t="s">
        <v>45</v>
      </c>
      <c r="B43" s="648">
        <v>5183.58</v>
      </c>
      <c r="C43" s="828">
        <v>0</v>
      </c>
      <c r="D43" s="828">
        <f>SUM(B43:C43)</f>
        <v>5183.58</v>
      </c>
    </row>
    <row r="44" spans="1:6" ht="14.1" customHeight="1">
      <c r="A44" s="659" t="s">
        <v>599</v>
      </c>
      <c r="B44" s="648">
        <v>2608.9899999999998</v>
      </c>
      <c r="C44" s="828">
        <v>0</v>
      </c>
      <c r="D44" s="828">
        <f>SUM(B44:C44)</f>
        <v>2608.9899999999998</v>
      </c>
    </row>
    <row r="45" spans="1:6" ht="14.1" customHeight="1">
      <c r="A45" s="665" t="s">
        <v>48</v>
      </c>
      <c r="B45" s="648">
        <v>0</v>
      </c>
      <c r="C45" s="828">
        <v>7041.77</v>
      </c>
      <c r="D45" s="828">
        <f t="shared" si="5"/>
        <v>7041.77</v>
      </c>
    </row>
    <row r="46" spans="1:6" ht="16.5" customHeight="1">
      <c r="A46" s="658" t="s">
        <v>597</v>
      </c>
      <c r="B46" s="827">
        <f>SUM(B40:B45)</f>
        <v>9510.81</v>
      </c>
      <c r="C46" s="827">
        <f t="shared" ref="C46:D46" si="6">SUM(C40:C45)</f>
        <v>7041.77</v>
      </c>
      <c r="D46" s="827">
        <f t="shared" si="6"/>
        <v>16552.580000000002</v>
      </c>
    </row>
    <row r="47" spans="1:6" ht="22.5">
      <c r="A47" s="662" t="s">
        <v>349</v>
      </c>
      <c r="B47" s="661" t="s">
        <v>329</v>
      </c>
      <c r="C47" s="660" t="s">
        <v>328</v>
      </c>
      <c r="D47" s="675" t="s">
        <v>326</v>
      </c>
      <c r="F47" s="561"/>
    </row>
    <row r="48" spans="1:6" ht="14.1" customHeight="1">
      <c r="A48" s="649" t="s">
        <v>188</v>
      </c>
      <c r="B48" s="648">
        <v>29485.88</v>
      </c>
      <c r="C48" s="828">
        <v>0</v>
      </c>
      <c r="D48" s="828">
        <f>SUM(B48:C48)</f>
        <v>29485.88</v>
      </c>
    </row>
    <row r="49" spans="1:4" ht="14.1" customHeight="1">
      <c r="A49" s="649" t="s">
        <v>113</v>
      </c>
      <c r="B49" s="648">
        <v>472.53</v>
      </c>
      <c r="C49" s="828">
        <v>0</v>
      </c>
      <c r="D49" s="828">
        <f>SUM(B49:C49)</f>
        <v>472.53</v>
      </c>
    </row>
    <row r="50" spans="1:4" ht="14.1" customHeight="1">
      <c r="A50" s="649" t="s">
        <v>495</v>
      </c>
      <c r="B50" s="648">
        <v>0</v>
      </c>
      <c r="C50" s="828">
        <v>0</v>
      </c>
      <c r="D50" s="829">
        <f>SUM(B50:C50)</f>
        <v>0</v>
      </c>
    </row>
    <row r="51" spans="1:4" ht="15.75" customHeight="1">
      <c r="A51" s="658" t="s">
        <v>601</v>
      </c>
      <c r="B51" s="827">
        <f>SUM(B48:B50)</f>
        <v>29958.41</v>
      </c>
      <c r="C51" s="827">
        <f t="shared" ref="C51:D51" si="7">SUM(C48:C50)</f>
        <v>0</v>
      </c>
      <c r="D51" s="827">
        <f t="shared" si="7"/>
        <v>29958.41</v>
      </c>
    </row>
    <row r="52" spans="1:4" ht="22.5">
      <c r="A52" s="662" t="s">
        <v>348</v>
      </c>
      <c r="B52" s="661" t="s">
        <v>329</v>
      </c>
      <c r="C52" s="660" t="s">
        <v>328</v>
      </c>
      <c r="D52" s="675" t="s">
        <v>326</v>
      </c>
    </row>
    <row r="53" spans="1:4" ht="14.1" customHeight="1">
      <c r="A53" s="649" t="s">
        <v>496</v>
      </c>
      <c r="B53" s="648">
        <v>9961.86</v>
      </c>
      <c r="C53" s="828">
        <v>0</v>
      </c>
      <c r="D53" s="828">
        <f>SUM(B53:C53)</f>
        <v>9961.86</v>
      </c>
    </row>
    <row r="54" spans="1:4">
      <c r="A54" s="649" t="s">
        <v>497</v>
      </c>
      <c r="B54" s="648">
        <v>0</v>
      </c>
      <c r="C54" s="826">
        <v>0</v>
      </c>
      <c r="D54" s="826">
        <f>SUM(B54:C54)</f>
        <v>0</v>
      </c>
    </row>
    <row r="55" spans="1:4" ht="29.25" customHeight="1">
      <c r="A55" s="649" t="s">
        <v>201</v>
      </c>
      <c r="B55" s="648">
        <v>2267.35</v>
      </c>
      <c r="C55" s="828">
        <v>0</v>
      </c>
      <c r="D55" s="828">
        <f>SUM(B55:C55)</f>
        <v>2267.35</v>
      </c>
    </row>
    <row r="56" spans="1:4" ht="14.1" customHeight="1">
      <c r="A56" s="649" t="s">
        <v>498</v>
      </c>
      <c r="B56" s="648">
        <v>425.05</v>
      </c>
      <c r="C56" s="828">
        <v>0</v>
      </c>
      <c r="D56" s="828">
        <f>SUM(B56:C56)</f>
        <v>425.05</v>
      </c>
    </row>
    <row r="57" spans="1:4" ht="14.1" customHeight="1">
      <c r="A57" s="649" t="s">
        <v>147</v>
      </c>
      <c r="B57" s="648">
        <v>0</v>
      </c>
      <c r="C57" s="829">
        <v>591.97</v>
      </c>
      <c r="D57" s="829">
        <f>SUM(B57:C57)</f>
        <v>591.97</v>
      </c>
    </row>
    <row r="58" spans="1:4" ht="18" customHeight="1">
      <c r="A58" s="658" t="s">
        <v>347</v>
      </c>
      <c r="B58" s="827">
        <f>SUM(B53:B57)</f>
        <v>12654.26</v>
      </c>
      <c r="C58" s="827">
        <f t="shared" ref="C58:D58" si="8">SUM(C53:C57)</f>
        <v>591.97</v>
      </c>
      <c r="D58" s="827">
        <f t="shared" si="8"/>
        <v>13246.23</v>
      </c>
    </row>
    <row r="59" spans="1:4" ht="22.5">
      <c r="A59" s="662" t="s">
        <v>346</v>
      </c>
      <c r="B59" s="661" t="s">
        <v>329</v>
      </c>
      <c r="C59" s="660" t="s">
        <v>328</v>
      </c>
      <c r="D59" s="675" t="s">
        <v>326</v>
      </c>
    </row>
    <row r="60" spans="1:4" ht="14.1" customHeight="1">
      <c r="A60" s="649" t="s">
        <v>202</v>
      </c>
      <c r="B60" s="648">
        <v>261.08</v>
      </c>
      <c r="C60" s="897">
        <v>0</v>
      </c>
      <c r="D60" s="828">
        <f t="shared" ref="D60:D65" si="9">SUM(B60:C60)</f>
        <v>261.08</v>
      </c>
    </row>
    <row r="61" spans="1:4" ht="14.1" customHeight="1">
      <c r="A61" s="649" t="s">
        <v>78</v>
      </c>
      <c r="B61" s="648">
        <v>127.29</v>
      </c>
      <c r="C61" s="828">
        <v>0</v>
      </c>
      <c r="D61" s="828">
        <f t="shared" si="9"/>
        <v>127.29</v>
      </c>
    </row>
    <row r="62" spans="1:4" ht="14.1" customHeight="1">
      <c r="A62" s="649" t="s">
        <v>203</v>
      </c>
      <c r="B62" s="648">
        <v>1058</v>
      </c>
      <c r="C62" s="828">
        <v>0</v>
      </c>
      <c r="D62" s="828">
        <f t="shared" si="9"/>
        <v>1058</v>
      </c>
    </row>
    <row r="63" spans="1:4" ht="14.1" customHeight="1">
      <c r="A63" s="649" t="s">
        <v>148</v>
      </c>
      <c r="B63" s="648">
        <v>764.85</v>
      </c>
      <c r="C63" s="828">
        <v>0</v>
      </c>
      <c r="D63" s="828">
        <f t="shared" si="9"/>
        <v>764.85</v>
      </c>
    </row>
    <row r="64" spans="1:4" ht="14.1" customHeight="1">
      <c r="A64" s="649" t="s">
        <v>46</v>
      </c>
      <c r="B64" s="648">
        <v>48256.27</v>
      </c>
      <c r="C64" s="828">
        <v>0</v>
      </c>
      <c r="D64" s="828">
        <f t="shared" si="9"/>
        <v>48256.27</v>
      </c>
    </row>
    <row r="65" spans="1:4" ht="14.1" customHeight="1">
      <c r="A65" s="649" t="s">
        <v>48</v>
      </c>
      <c r="B65" s="648">
        <v>0</v>
      </c>
      <c r="C65" s="829">
        <v>1622.17</v>
      </c>
      <c r="D65" s="828">
        <f t="shared" si="9"/>
        <v>1622.17</v>
      </c>
    </row>
    <row r="66" spans="1:4" ht="15" customHeight="1">
      <c r="A66" s="658" t="s">
        <v>345</v>
      </c>
      <c r="B66" s="827">
        <f>SUM(B60:B65)</f>
        <v>50467.49</v>
      </c>
      <c r="C66" s="827">
        <f t="shared" ref="C66:D66" si="10">SUM(C60:C65)</f>
        <v>1622.17</v>
      </c>
      <c r="D66" s="827">
        <f t="shared" si="10"/>
        <v>52089.659999999996</v>
      </c>
    </row>
    <row r="67" spans="1:4" ht="22.5">
      <c r="A67" s="662" t="s">
        <v>344</v>
      </c>
      <c r="B67" s="661" t="s">
        <v>329</v>
      </c>
      <c r="C67" s="660" t="s">
        <v>328</v>
      </c>
      <c r="D67" s="675" t="s">
        <v>326</v>
      </c>
    </row>
    <row r="68" spans="1:4" ht="14.1" customHeight="1">
      <c r="A68" s="664" t="s">
        <v>46</v>
      </c>
      <c r="B68" s="648">
        <v>274342.8</v>
      </c>
      <c r="C68" s="828">
        <v>0</v>
      </c>
      <c r="D68" s="828">
        <f>SUM(B68:C68)</f>
        <v>274342.8</v>
      </c>
    </row>
    <row r="69" spans="1:4" ht="14.1" customHeight="1">
      <c r="A69" s="664" t="s">
        <v>204</v>
      </c>
      <c r="B69" s="648">
        <v>21224</v>
      </c>
      <c r="C69" s="828">
        <v>0</v>
      </c>
      <c r="D69" s="828">
        <f>SUM(B69:C69)</f>
        <v>21224</v>
      </c>
    </row>
    <row r="70" spans="1:4" ht="14.1" customHeight="1">
      <c r="A70" s="664" t="s">
        <v>117</v>
      </c>
      <c r="B70" s="648">
        <v>1264</v>
      </c>
      <c r="C70" s="829">
        <v>0</v>
      </c>
      <c r="D70" s="828">
        <f>SUM(B70:C70)</f>
        <v>1264</v>
      </c>
    </row>
    <row r="71" spans="1:4" ht="16.5" customHeight="1">
      <c r="A71" s="658" t="s">
        <v>343</v>
      </c>
      <c r="B71" s="827">
        <f>SUM(B68:B70)</f>
        <v>296830.8</v>
      </c>
      <c r="C71" s="827">
        <f t="shared" ref="C71:D71" si="11">SUM(C68:C70)</f>
        <v>0</v>
      </c>
      <c r="D71" s="827">
        <f t="shared" si="11"/>
        <v>296830.8</v>
      </c>
    </row>
    <row r="72" spans="1:4" ht="22.5">
      <c r="A72" s="662" t="s">
        <v>342</v>
      </c>
      <c r="B72" s="661" t="s">
        <v>329</v>
      </c>
      <c r="C72" s="660" t="s">
        <v>328</v>
      </c>
      <c r="D72" s="675" t="s">
        <v>326</v>
      </c>
    </row>
    <row r="73" spans="1:4" ht="14.1" customHeight="1">
      <c r="A73" s="649" t="s">
        <v>46</v>
      </c>
      <c r="B73" s="648">
        <v>51500.91</v>
      </c>
      <c r="C73" s="897">
        <v>0</v>
      </c>
      <c r="D73" s="828">
        <f t="shared" ref="D73:D78" si="12">SUM(B73:C73)</f>
        <v>51500.91</v>
      </c>
    </row>
    <row r="74" spans="1:4" ht="25.5" customHeight="1">
      <c r="A74" s="649" t="s">
        <v>499</v>
      </c>
      <c r="B74" s="648">
        <v>203.95</v>
      </c>
      <c r="C74" s="828">
        <v>0</v>
      </c>
      <c r="D74" s="828">
        <f t="shared" si="12"/>
        <v>203.95</v>
      </c>
    </row>
    <row r="75" spans="1:4" ht="14.1" customHeight="1">
      <c r="A75" s="649" t="s">
        <v>500</v>
      </c>
      <c r="B75" s="648">
        <v>8246.57</v>
      </c>
      <c r="C75" s="828">
        <v>0</v>
      </c>
      <c r="D75" s="828">
        <f t="shared" si="12"/>
        <v>8246.57</v>
      </c>
    </row>
    <row r="76" spans="1:4" ht="14.1" customHeight="1">
      <c r="A76" s="649" t="s">
        <v>205</v>
      </c>
      <c r="B76" s="648">
        <v>2269.94</v>
      </c>
      <c r="C76" s="828">
        <v>0</v>
      </c>
      <c r="D76" s="828">
        <f t="shared" si="12"/>
        <v>2269.94</v>
      </c>
    </row>
    <row r="77" spans="1:4" ht="14.1" customHeight="1">
      <c r="A77" s="649" t="s">
        <v>206</v>
      </c>
      <c r="B77" s="648">
        <v>16602.34</v>
      </c>
      <c r="C77" s="828">
        <v>0</v>
      </c>
      <c r="D77" s="828">
        <f t="shared" si="12"/>
        <v>16602.34</v>
      </c>
    </row>
    <row r="78" spans="1:4" ht="14.1" customHeight="1">
      <c r="A78" s="649" t="s">
        <v>207</v>
      </c>
      <c r="B78" s="648">
        <v>-119.05</v>
      </c>
      <c r="C78" s="828">
        <v>0</v>
      </c>
      <c r="D78" s="828">
        <f t="shared" si="12"/>
        <v>-119.05</v>
      </c>
    </row>
    <row r="79" spans="1:4" ht="15" customHeight="1">
      <c r="A79" s="658" t="s">
        <v>341</v>
      </c>
      <c r="B79" s="827">
        <f>SUM(B73:B78)</f>
        <v>78704.66</v>
      </c>
      <c r="C79" s="827">
        <f t="shared" ref="C79:D79" si="13">SUM(C73:C78)</f>
        <v>0</v>
      </c>
      <c r="D79" s="827">
        <f t="shared" si="13"/>
        <v>78704.66</v>
      </c>
    </row>
    <row r="80" spans="1:4" ht="22.5">
      <c r="A80" s="662" t="s">
        <v>340</v>
      </c>
      <c r="B80" s="661" t="s">
        <v>329</v>
      </c>
      <c r="C80" s="660" t="s">
        <v>328</v>
      </c>
      <c r="D80" s="675" t="s">
        <v>326</v>
      </c>
    </row>
    <row r="81" spans="1:4" ht="14.1" customHeight="1">
      <c r="A81" s="663" t="s">
        <v>208</v>
      </c>
      <c r="B81" s="648">
        <v>1153.33</v>
      </c>
      <c r="C81" s="897">
        <v>0</v>
      </c>
      <c r="D81" s="828">
        <f>SUM(B81:C81)</f>
        <v>1153.33</v>
      </c>
    </row>
    <row r="82" spans="1:4" ht="14.1" customHeight="1">
      <c r="A82" s="663" t="s">
        <v>112</v>
      </c>
      <c r="B82" s="648">
        <v>13812.99</v>
      </c>
      <c r="C82" s="828">
        <v>0</v>
      </c>
      <c r="D82" s="828">
        <f>SUM(B82:C82)</f>
        <v>13812.99</v>
      </c>
    </row>
    <row r="83" spans="1:4" ht="17.25" customHeight="1">
      <c r="A83" s="658" t="s">
        <v>339</v>
      </c>
      <c r="B83" s="827">
        <f>SUM(B81:B82)</f>
        <v>14966.32</v>
      </c>
      <c r="C83" s="827">
        <f t="shared" ref="C83:D83" si="14">SUM(C81:C82)</f>
        <v>0</v>
      </c>
      <c r="D83" s="827">
        <f t="shared" si="14"/>
        <v>14966.32</v>
      </c>
    </row>
    <row r="84" spans="1:4" ht="22.5">
      <c r="A84" s="662" t="s">
        <v>338</v>
      </c>
      <c r="B84" s="661" t="s">
        <v>329</v>
      </c>
      <c r="C84" s="660" t="s">
        <v>328</v>
      </c>
      <c r="D84" s="675" t="s">
        <v>326</v>
      </c>
    </row>
    <row r="85" spans="1:4" ht="14.1" customHeight="1">
      <c r="A85" s="649" t="s">
        <v>209</v>
      </c>
      <c r="B85" s="648">
        <v>330527.96000000002</v>
      </c>
      <c r="C85" s="828">
        <v>0</v>
      </c>
      <c r="D85" s="828">
        <f>SUM(B85:C85)</f>
        <v>330527.96000000002</v>
      </c>
    </row>
    <row r="86" spans="1:4" ht="14.1" customHeight="1">
      <c r="A86" s="649" t="s">
        <v>149</v>
      </c>
      <c r="B86" s="648">
        <v>0</v>
      </c>
      <c r="C86" s="828">
        <v>0</v>
      </c>
      <c r="D86" s="828">
        <f>SUM(B86:C86)</f>
        <v>0</v>
      </c>
    </row>
    <row r="87" spans="1:4" ht="14.1" customHeight="1">
      <c r="A87" s="649" t="s">
        <v>210</v>
      </c>
      <c r="B87" s="648">
        <v>137893.63</v>
      </c>
      <c r="C87" s="828">
        <v>0</v>
      </c>
      <c r="D87" s="828">
        <f>SUM(B87:C87)</f>
        <v>137893.63</v>
      </c>
    </row>
    <row r="88" spans="1:4" ht="14.1" customHeight="1">
      <c r="A88" s="649" t="s">
        <v>501</v>
      </c>
      <c r="B88" s="648">
        <v>0</v>
      </c>
      <c r="C88" s="828">
        <v>0</v>
      </c>
      <c r="D88" s="828">
        <f>SUM(B88:C88)</f>
        <v>0</v>
      </c>
    </row>
    <row r="89" spans="1:4" ht="17.25" customHeight="1">
      <c r="A89" s="649" t="s">
        <v>502</v>
      </c>
      <c r="B89" s="648">
        <v>0</v>
      </c>
      <c r="C89" s="828">
        <v>0</v>
      </c>
      <c r="D89" s="828">
        <f>SUM(B89:C89)</f>
        <v>0</v>
      </c>
    </row>
    <row r="90" spans="1:4" ht="18" customHeight="1">
      <c r="A90" s="658" t="s">
        <v>337</v>
      </c>
      <c r="B90" s="827">
        <f>SUM(B85:B89)</f>
        <v>468421.59</v>
      </c>
      <c r="C90" s="827">
        <f t="shared" ref="C90:D90" si="15">SUM(C85:C89)</f>
        <v>0</v>
      </c>
      <c r="D90" s="827">
        <f t="shared" si="15"/>
        <v>468421.59</v>
      </c>
    </row>
    <row r="91" spans="1:4" ht="22.5">
      <c r="A91" s="662" t="s">
        <v>336</v>
      </c>
      <c r="B91" s="661" t="s">
        <v>329</v>
      </c>
      <c r="C91" s="660" t="s">
        <v>328</v>
      </c>
      <c r="D91" s="675" t="s">
        <v>326</v>
      </c>
    </row>
    <row r="92" spans="1:4" ht="14.1" customHeight="1">
      <c r="A92" s="649" t="s">
        <v>76</v>
      </c>
      <c r="B92" s="648">
        <v>4928.6000000000004</v>
      </c>
      <c r="C92" s="828">
        <v>0</v>
      </c>
      <c r="D92" s="828">
        <f>SUM(B92:C92)</f>
        <v>4928.6000000000004</v>
      </c>
    </row>
    <row r="93" spans="1:4" ht="14.1" customHeight="1">
      <c r="A93" s="649" t="s">
        <v>150</v>
      </c>
      <c r="B93" s="648">
        <v>70190.759999999995</v>
      </c>
      <c r="C93" s="828">
        <v>0</v>
      </c>
      <c r="D93" s="828">
        <f>SUM(B93:C93)</f>
        <v>70190.759999999995</v>
      </c>
    </row>
    <row r="94" spans="1:4" ht="14.1" customHeight="1">
      <c r="A94" s="649" t="s">
        <v>46</v>
      </c>
      <c r="B94" s="648">
        <v>16061.95</v>
      </c>
      <c r="C94" s="828">
        <v>0</v>
      </c>
      <c r="D94" s="828">
        <f>SUM(B94:C94)</f>
        <v>16061.95</v>
      </c>
    </row>
    <row r="95" spans="1:4" ht="14.1" customHeight="1">
      <c r="A95" s="649" t="s">
        <v>116</v>
      </c>
      <c r="B95" s="648">
        <v>3770.4</v>
      </c>
      <c r="C95" s="828">
        <v>0</v>
      </c>
      <c r="D95" s="828">
        <f>SUM(B95:C95)</f>
        <v>3770.4</v>
      </c>
    </row>
    <row r="96" spans="1:4" ht="14.25" customHeight="1">
      <c r="A96" s="658" t="s">
        <v>335</v>
      </c>
      <c r="B96" s="827">
        <f>SUM(B92:B95)</f>
        <v>94951.709999999992</v>
      </c>
      <c r="C96" s="827">
        <f t="shared" ref="C96:D96" si="16">SUM(C92:C95)</f>
        <v>0</v>
      </c>
      <c r="D96" s="827">
        <f t="shared" si="16"/>
        <v>94951.709999999992</v>
      </c>
    </row>
    <row r="97" spans="1:5" ht="22.5">
      <c r="A97" s="662" t="s">
        <v>334</v>
      </c>
      <c r="B97" s="661" t="s">
        <v>329</v>
      </c>
      <c r="C97" s="660" t="s">
        <v>328</v>
      </c>
      <c r="D97" s="675" t="s">
        <v>326</v>
      </c>
    </row>
    <row r="98" spans="1:5" ht="14.1" customHeight="1">
      <c r="A98" s="659" t="s">
        <v>602</v>
      </c>
      <c r="B98" s="648">
        <v>0</v>
      </c>
      <c r="C98" s="647">
        <v>0</v>
      </c>
      <c r="D98" s="828">
        <f>SUM(B98:C98)</f>
        <v>0</v>
      </c>
    </row>
    <row r="99" spans="1:5" ht="14.1" customHeight="1">
      <c r="A99" s="659" t="s">
        <v>49</v>
      </c>
      <c r="B99" s="648">
        <v>83752.399999999994</v>
      </c>
      <c r="C99" s="647">
        <v>0</v>
      </c>
      <c r="D99" s="828">
        <f>SUM(B99:C99)</f>
        <v>83752.399999999994</v>
      </c>
    </row>
    <row r="100" spans="1:5" ht="14.1" customHeight="1">
      <c r="A100" s="659" t="s">
        <v>167</v>
      </c>
      <c r="B100" s="648">
        <v>56012</v>
      </c>
      <c r="C100" s="647">
        <v>0</v>
      </c>
      <c r="D100" s="828">
        <f>SUM(B100:C100)</f>
        <v>56012</v>
      </c>
    </row>
    <row r="101" spans="1:5" ht="16.5" customHeight="1">
      <c r="A101" s="658" t="s">
        <v>333</v>
      </c>
      <c r="B101" s="827">
        <f>SUM(B98:B100)</f>
        <v>139764.4</v>
      </c>
      <c r="C101" s="827">
        <f t="shared" ref="C101:D101" si="17">SUM(C98:C100)</f>
        <v>0</v>
      </c>
      <c r="D101" s="827">
        <f t="shared" si="17"/>
        <v>139764.4</v>
      </c>
    </row>
    <row r="102" spans="1:5" ht="22.5">
      <c r="A102" s="662" t="s">
        <v>332</v>
      </c>
      <c r="B102" s="661" t="s">
        <v>329</v>
      </c>
      <c r="C102" s="660" t="s">
        <v>328</v>
      </c>
      <c r="D102" s="675" t="s">
        <v>326</v>
      </c>
    </row>
    <row r="103" spans="1:5">
      <c r="A103" s="649" t="s">
        <v>600</v>
      </c>
      <c r="B103" s="648">
        <v>2459</v>
      </c>
      <c r="C103" s="647">
        <v>0</v>
      </c>
      <c r="D103" s="647">
        <f t="shared" ref="D103:D105" si="18">SUM(B103:C103)</f>
        <v>2459</v>
      </c>
    </row>
    <row r="104" spans="1:5">
      <c r="A104" s="649" t="s">
        <v>81</v>
      </c>
      <c r="B104" s="648">
        <v>2773</v>
      </c>
      <c r="C104" s="647">
        <v>0</v>
      </c>
      <c r="D104" s="647">
        <f t="shared" si="18"/>
        <v>2773</v>
      </c>
    </row>
    <row r="105" spans="1:5" ht="14.1" customHeight="1">
      <c r="A105" s="649" t="s">
        <v>503</v>
      </c>
      <c r="B105" s="648">
        <v>0</v>
      </c>
      <c r="C105" s="647">
        <v>0</v>
      </c>
      <c r="D105" s="647">
        <f t="shared" si="18"/>
        <v>0</v>
      </c>
    </row>
    <row r="106" spans="1:5" ht="15" customHeight="1">
      <c r="A106" s="658" t="s">
        <v>331</v>
      </c>
      <c r="B106" s="827">
        <f>SUM(B103:B105)</f>
        <v>5232</v>
      </c>
      <c r="C106" s="827">
        <f t="shared" ref="C106:D106" si="19">SUM(C103:C105)</f>
        <v>0</v>
      </c>
      <c r="D106" s="827">
        <f t="shared" si="19"/>
        <v>5232</v>
      </c>
    </row>
    <row r="107" spans="1:5" ht="22.5">
      <c r="A107" s="662" t="s">
        <v>330</v>
      </c>
      <c r="B107" s="661" t="s">
        <v>329</v>
      </c>
      <c r="C107" s="660" t="s">
        <v>328</v>
      </c>
      <c r="D107" s="675" t="s">
        <v>326</v>
      </c>
    </row>
    <row r="108" spans="1:5" ht="22.5">
      <c r="A108" s="649" t="s">
        <v>164</v>
      </c>
      <c r="B108" s="648">
        <v>61906.36</v>
      </c>
      <c r="C108" s="828">
        <v>0</v>
      </c>
      <c r="D108" s="896">
        <f t="shared" ref="D108:D109" si="20">SUM(B108:C108)</f>
        <v>61906.36</v>
      </c>
    </row>
    <row r="109" spans="1:5" ht="14.1" customHeight="1">
      <c r="A109" s="649" t="s">
        <v>117</v>
      </c>
      <c r="B109" s="648">
        <v>8198.73</v>
      </c>
      <c r="C109" s="828">
        <v>0</v>
      </c>
      <c r="D109" s="647">
        <f t="shared" si="20"/>
        <v>8198.73</v>
      </c>
    </row>
    <row r="110" spans="1:5" ht="16.5" customHeight="1">
      <c r="A110" s="658" t="s">
        <v>327</v>
      </c>
      <c r="B110" s="827">
        <f>SUM(B108:B109)</f>
        <v>70105.09</v>
      </c>
      <c r="C110" s="827">
        <f t="shared" ref="C110:D110" si="21">SUM(C108:C109)</f>
        <v>0</v>
      </c>
      <c r="D110" s="827">
        <f t="shared" si="21"/>
        <v>70105.09</v>
      </c>
    </row>
    <row r="111" spans="1:5" ht="18.75" customHeight="1" thickBot="1">
      <c r="A111" s="657" t="s">
        <v>326</v>
      </c>
      <c r="B111" s="830">
        <v>2094417.2040000001</v>
      </c>
      <c r="C111" s="830">
        <v>9255.91</v>
      </c>
      <c r="D111" s="830">
        <v>2103673.1140000001</v>
      </c>
    </row>
    <row r="112" spans="1:5" ht="13.5" thickTop="1">
      <c r="A112" s="92" t="s">
        <v>504</v>
      </c>
      <c r="B112" s="1109"/>
      <c r="C112" s="1109"/>
      <c r="D112" s="1109"/>
      <c r="E112" s="1109"/>
    </row>
    <row r="113" spans="1:5" ht="13.15" customHeight="1">
      <c r="A113" s="92" t="s">
        <v>505</v>
      </c>
      <c r="B113" s="1109"/>
      <c r="C113" s="1109"/>
      <c r="D113" s="1109"/>
      <c r="E113" s="1109"/>
    </row>
    <row r="114" spans="1:5">
      <c r="A114" s="92" t="s">
        <v>506</v>
      </c>
      <c r="B114" s="92"/>
      <c r="C114" s="92"/>
      <c r="D114" s="92"/>
      <c r="E114" s="92"/>
    </row>
    <row r="115" spans="1:5" ht="13.15" customHeight="1">
      <c r="A115" s="92" t="s">
        <v>507</v>
      </c>
      <c r="B115" s="92"/>
      <c r="C115" s="92"/>
      <c r="D115" s="92"/>
      <c r="E115" s="92"/>
    </row>
    <row r="116" spans="1:5" ht="13.15" customHeight="1">
      <c r="A116" s="92" t="s">
        <v>508</v>
      </c>
      <c r="B116" s="92"/>
      <c r="C116" s="92"/>
      <c r="D116" s="92"/>
      <c r="E116" s="92"/>
    </row>
    <row r="117" spans="1:5" ht="13.15" customHeight="1">
      <c r="A117" s="92" t="s">
        <v>509</v>
      </c>
      <c r="B117" s="898"/>
      <c r="C117" s="899"/>
      <c r="D117" s="899"/>
      <c r="E117" s="899"/>
    </row>
    <row r="118" spans="1:5" ht="13.15" customHeight="1">
      <c r="A118" s="92" t="s">
        <v>510</v>
      </c>
      <c r="B118" s="92"/>
      <c r="C118" s="92"/>
      <c r="D118" s="92"/>
      <c r="E118" s="92"/>
    </row>
    <row r="119" spans="1:5" ht="15" customHeight="1">
      <c r="A119" s="92" t="s">
        <v>511</v>
      </c>
      <c r="B119" s="1109"/>
      <c r="C119" s="1109"/>
      <c r="D119" s="1109"/>
      <c r="E119" s="1109"/>
    </row>
    <row r="120" spans="1:5">
      <c r="A120" s="1111" t="s">
        <v>512</v>
      </c>
      <c r="B120" s="1110"/>
      <c r="C120" s="1110"/>
      <c r="D120" s="1110"/>
      <c r="E120" s="1110"/>
    </row>
    <row r="121" spans="1:5" ht="13.15" customHeight="1">
      <c r="A121" s="656"/>
      <c r="B121" s="655"/>
      <c r="C121" s="655"/>
      <c r="D121" s="654"/>
    </row>
    <row r="122" spans="1:5" ht="13.9" customHeight="1">
      <c r="B122" s="653"/>
      <c r="C122" s="653"/>
      <c r="D122" s="652"/>
    </row>
    <row r="123" spans="1:5" ht="21" customHeight="1">
      <c r="A123" s="651"/>
      <c r="B123" s="651"/>
      <c r="C123" s="651"/>
      <c r="D123" s="650"/>
    </row>
    <row r="125" spans="1:5" ht="6.75" customHeight="1"/>
    <row r="126" spans="1:5" ht="14.25" customHeight="1"/>
    <row r="129" spans="1:4">
      <c r="A129" s="649"/>
      <c r="B129" s="648"/>
      <c r="C129" s="647"/>
      <c r="D129" s="647"/>
    </row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>
    <oddFooter>&amp;C&amp;F</oddFooter>
  </headerFooter>
  <rowBreaks count="2" manualBreakCount="2">
    <brk id="46" max="3" man="1"/>
    <brk id="83" max="3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1"/>
  <sheetViews>
    <sheetView showGridLines="0" zoomScaleNormal="100" workbookViewId="0"/>
  </sheetViews>
  <sheetFormatPr baseColWidth="10" defaultRowHeight="12.75"/>
  <cols>
    <col min="1" max="1" width="21.28515625" customWidth="1"/>
    <col min="2" max="2" width="15.140625" customWidth="1"/>
    <col min="3" max="3" width="16.7109375" customWidth="1"/>
    <col min="4" max="4" width="17.28515625" customWidth="1"/>
    <col min="5" max="5" width="13.5703125" bestFit="1" customWidth="1"/>
    <col min="6" max="6" width="19.5703125" customWidth="1"/>
    <col min="7" max="7" width="14.28515625" customWidth="1"/>
    <col min="8" max="8" width="15.140625" customWidth="1"/>
    <col min="11" max="11" width="17.7109375" customWidth="1"/>
    <col min="257" max="257" width="19.5703125" customWidth="1"/>
    <col min="258" max="258" width="14.5703125" customWidth="1"/>
    <col min="259" max="259" width="14.42578125" customWidth="1"/>
    <col min="260" max="260" width="14.140625" customWidth="1"/>
    <col min="261" max="261" width="13.5703125" bestFit="1" customWidth="1"/>
    <col min="262" max="262" width="19.5703125" customWidth="1"/>
    <col min="263" max="263" width="14.28515625" customWidth="1"/>
    <col min="264" max="264" width="15.140625" customWidth="1"/>
    <col min="267" max="267" width="17.7109375" customWidth="1"/>
    <col min="513" max="513" width="19.5703125" customWidth="1"/>
    <col min="514" max="514" width="14.5703125" customWidth="1"/>
    <col min="515" max="515" width="14.42578125" customWidth="1"/>
    <col min="516" max="516" width="14.140625" customWidth="1"/>
    <col min="517" max="517" width="13.5703125" bestFit="1" customWidth="1"/>
    <col min="518" max="518" width="19.5703125" customWidth="1"/>
    <col min="519" max="519" width="14.28515625" customWidth="1"/>
    <col min="520" max="520" width="15.140625" customWidth="1"/>
    <col min="523" max="523" width="17.7109375" customWidth="1"/>
    <col min="769" max="769" width="19.5703125" customWidth="1"/>
    <col min="770" max="770" width="14.5703125" customWidth="1"/>
    <col min="771" max="771" width="14.42578125" customWidth="1"/>
    <col min="772" max="772" width="14.140625" customWidth="1"/>
    <col min="773" max="773" width="13.5703125" bestFit="1" customWidth="1"/>
    <col min="774" max="774" width="19.5703125" customWidth="1"/>
    <col min="775" max="775" width="14.28515625" customWidth="1"/>
    <col min="776" max="776" width="15.140625" customWidth="1"/>
    <col min="779" max="779" width="17.7109375" customWidth="1"/>
    <col min="1025" max="1025" width="19.5703125" customWidth="1"/>
    <col min="1026" max="1026" width="14.5703125" customWidth="1"/>
    <col min="1027" max="1027" width="14.42578125" customWidth="1"/>
    <col min="1028" max="1028" width="14.140625" customWidth="1"/>
    <col min="1029" max="1029" width="13.5703125" bestFit="1" customWidth="1"/>
    <col min="1030" max="1030" width="19.5703125" customWidth="1"/>
    <col min="1031" max="1031" width="14.28515625" customWidth="1"/>
    <col min="1032" max="1032" width="15.140625" customWidth="1"/>
    <col min="1035" max="1035" width="17.7109375" customWidth="1"/>
    <col min="1281" max="1281" width="19.5703125" customWidth="1"/>
    <col min="1282" max="1282" width="14.5703125" customWidth="1"/>
    <col min="1283" max="1283" width="14.42578125" customWidth="1"/>
    <col min="1284" max="1284" width="14.140625" customWidth="1"/>
    <col min="1285" max="1285" width="13.5703125" bestFit="1" customWidth="1"/>
    <col min="1286" max="1286" width="19.5703125" customWidth="1"/>
    <col min="1287" max="1287" width="14.28515625" customWidth="1"/>
    <col min="1288" max="1288" width="15.140625" customWidth="1"/>
    <col min="1291" max="1291" width="17.7109375" customWidth="1"/>
    <col min="1537" max="1537" width="19.5703125" customWidth="1"/>
    <col min="1538" max="1538" width="14.5703125" customWidth="1"/>
    <col min="1539" max="1539" width="14.42578125" customWidth="1"/>
    <col min="1540" max="1540" width="14.140625" customWidth="1"/>
    <col min="1541" max="1541" width="13.5703125" bestFit="1" customWidth="1"/>
    <col min="1542" max="1542" width="19.5703125" customWidth="1"/>
    <col min="1543" max="1543" width="14.28515625" customWidth="1"/>
    <col min="1544" max="1544" width="15.140625" customWidth="1"/>
    <col min="1547" max="1547" width="17.7109375" customWidth="1"/>
    <col min="1793" max="1793" width="19.5703125" customWidth="1"/>
    <col min="1794" max="1794" width="14.5703125" customWidth="1"/>
    <col min="1795" max="1795" width="14.42578125" customWidth="1"/>
    <col min="1796" max="1796" width="14.140625" customWidth="1"/>
    <col min="1797" max="1797" width="13.5703125" bestFit="1" customWidth="1"/>
    <col min="1798" max="1798" width="19.5703125" customWidth="1"/>
    <col min="1799" max="1799" width="14.28515625" customWidth="1"/>
    <col min="1800" max="1800" width="15.140625" customWidth="1"/>
    <col min="1803" max="1803" width="17.7109375" customWidth="1"/>
    <col min="2049" max="2049" width="19.5703125" customWidth="1"/>
    <col min="2050" max="2050" width="14.5703125" customWidth="1"/>
    <col min="2051" max="2051" width="14.42578125" customWidth="1"/>
    <col min="2052" max="2052" width="14.140625" customWidth="1"/>
    <col min="2053" max="2053" width="13.5703125" bestFit="1" customWidth="1"/>
    <col min="2054" max="2054" width="19.5703125" customWidth="1"/>
    <col min="2055" max="2055" width="14.28515625" customWidth="1"/>
    <col min="2056" max="2056" width="15.140625" customWidth="1"/>
    <col min="2059" max="2059" width="17.7109375" customWidth="1"/>
    <col min="2305" max="2305" width="19.5703125" customWidth="1"/>
    <col min="2306" max="2306" width="14.5703125" customWidth="1"/>
    <col min="2307" max="2307" width="14.42578125" customWidth="1"/>
    <col min="2308" max="2308" width="14.140625" customWidth="1"/>
    <col min="2309" max="2309" width="13.5703125" bestFit="1" customWidth="1"/>
    <col min="2310" max="2310" width="19.5703125" customWidth="1"/>
    <col min="2311" max="2311" width="14.28515625" customWidth="1"/>
    <col min="2312" max="2312" width="15.140625" customWidth="1"/>
    <col min="2315" max="2315" width="17.7109375" customWidth="1"/>
    <col min="2561" max="2561" width="19.5703125" customWidth="1"/>
    <col min="2562" max="2562" width="14.5703125" customWidth="1"/>
    <col min="2563" max="2563" width="14.42578125" customWidth="1"/>
    <col min="2564" max="2564" width="14.140625" customWidth="1"/>
    <col min="2565" max="2565" width="13.5703125" bestFit="1" customWidth="1"/>
    <col min="2566" max="2566" width="19.5703125" customWidth="1"/>
    <col min="2567" max="2567" width="14.28515625" customWidth="1"/>
    <col min="2568" max="2568" width="15.140625" customWidth="1"/>
    <col min="2571" max="2571" width="17.7109375" customWidth="1"/>
    <col min="2817" max="2817" width="19.5703125" customWidth="1"/>
    <col min="2818" max="2818" width="14.5703125" customWidth="1"/>
    <col min="2819" max="2819" width="14.42578125" customWidth="1"/>
    <col min="2820" max="2820" width="14.140625" customWidth="1"/>
    <col min="2821" max="2821" width="13.5703125" bestFit="1" customWidth="1"/>
    <col min="2822" max="2822" width="19.5703125" customWidth="1"/>
    <col min="2823" max="2823" width="14.28515625" customWidth="1"/>
    <col min="2824" max="2824" width="15.140625" customWidth="1"/>
    <col min="2827" max="2827" width="17.7109375" customWidth="1"/>
    <col min="3073" max="3073" width="19.5703125" customWidth="1"/>
    <col min="3074" max="3074" width="14.5703125" customWidth="1"/>
    <col min="3075" max="3075" width="14.42578125" customWidth="1"/>
    <col min="3076" max="3076" width="14.140625" customWidth="1"/>
    <col min="3077" max="3077" width="13.5703125" bestFit="1" customWidth="1"/>
    <col min="3078" max="3078" width="19.5703125" customWidth="1"/>
    <col min="3079" max="3079" width="14.28515625" customWidth="1"/>
    <col min="3080" max="3080" width="15.140625" customWidth="1"/>
    <col min="3083" max="3083" width="17.7109375" customWidth="1"/>
    <col min="3329" max="3329" width="19.5703125" customWidth="1"/>
    <col min="3330" max="3330" width="14.5703125" customWidth="1"/>
    <col min="3331" max="3331" width="14.42578125" customWidth="1"/>
    <col min="3332" max="3332" width="14.140625" customWidth="1"/>
    <col min="3333" max="3333" width="13.5703125" bestFit="1" customWidth="1"/>
    <col min="3334" max="3334" width="19.5703125" customWidth="1"/>
    <col min="3335" max="3335" width="14.28515625" customWidth="1"/>
    <col min="3336" max="3336" width="15.140625" customWidth="1"/>
    <col min="3339" max="3339" width="17.7109375" customWidth="1"/>
    <col min="3585" max="3585" width="19.5703125" customWidth="1"/>
    <col min="3586" max="3586" width="14.5703125" customWidth="1"/>
    <col min="3587" max="3587" width="14.42578125" customWidth="1"/>
    <col min="3588" max="3588" width="14.140625" customWidth="1"/>
    <col min="3589" max="3589" width="13.5703125" bestFit="1" customWidth="1"/>
    <col min="3590" max="3590" width="19.5703125" customWidth="1"/>
    <col min="3591" max="3591" width="14.28515625" customWidth="1"/>
    <col min="3592" max="3592" width="15.140625" customWidth="1"/>
    <col min="3595" max="3595" width="17.7109375" customWidth="1"/>
    <col min="3841" max="3841" width="19.5703125" customWidth="1"/>
    <col min="3842" max="3842" width="14.5703125" customWidth="1"/>
    <col min="3843" max="3843" width="14.42578125" customWidth="1"/>
    <col min="3844" max="3844" width="14.140625" customWidth="1"/>
    <col min="3845" max="3845" width="13.5703125" bestFit="1" customWidth="1"/>
    <col min="3846" max="3846" width="19.5703125" customWidth="1"/>
    <col min="3847" max="3847" width="14.28515625" customWidth="1"/>
    <col min="3848" max="3848" width="15.140625" customWidth="1"/>
    <col min="3851" max="3851" width="17.7109375" customWidth="1"/>
    <col min="4097" max="4097" width="19.5703125" customWidth="1"/>
    <col min="4098" max="4098" width="14.5703125" customWidth="1"/>
    <col min="4099" max="4099" width="14.42578125" customWidth="1"/>
    <col min="4100" max="4100" width="14.140625" customWidth="1"/>
    <col min="4101" max="4101" width="13.5703125" bestFit="1" customWidth="1"/>
    <col min="4102" max="4102" width="19.5703125" customWidth="1"/>
    <col min="4103" max="4103" width="14.28515625" customWidth="1"/>
    <col min="4104" max="4104" width="15.140625" customWidth="1"/>
    <col min="4107" max="4107" width="17.7109375" customWidth="1"/>
    <col min="4353" max="4353" width="19.5703125" customWidth="1"/>
    <col min="4354" max="4354" width="14.5703125" customWidth="1"/>
    <col min="4355" max="4355" width="14.42578125" customWidth="1"/>
    <col min="4356" max="4356" width="14.140625" customWidth="1"/>
    <col min="4357" max="4357" width="13.5703125" bestFit="1" customWidth="1"/>
    <col min="4358" max="4358" width="19.5703125" customWidth="1"/>
    <col min="4359" max="4359" width="14.28515625" customWidth="1"/>
    <col min="4360" max="4360" width="15.140625" customWidth="1"/>
    <col min="4363" max="4363" width="17.7109375" customWidth="1"/>
    <col min="4609" max="4609" width="19.5703125" customWidth="1"/>
    <col min="4610" max="4610" width="14.5703125" customWidth="1"/>
    <col min="4611" max="4611" width="14.42578125" customWidth="1"/>
    <col min="4612" max="4612" width="14.140625" customWidth="1"/>
    <col min="4613" max="4613" width="13.5703125" bestFit="1" customWidth="1"/>
    <col min="4614" max="4614" width="19.5703125" customWidth="1"/>
    <col min="4615" max="4615" width="14.28515625" customWidth="1"/>
    <col min="4616" max="4616" width="15.140625" customWidth="1"/>
    <col min="4619" max="4619" width="17.7109375" customWidth="1"/>
    <col min="4865" max="4865" width="19.5703125" customWidth="1"/>
    <col min="4866" max="4866" width="14.5703125" customWidth="1"/>
    <col min="4867" max="4867" width="14.42578125" customWidth="1"/>
    <col min="4868" max="4868" width="14.140625" customWidth="1"/>
    <col min="4869" max="4869" width="13.5703125" bestFit="1" customWidth="1"/>
    <col min="4870" max="4870" width="19.5703125" customWidth="1"/>
    <col min="4871" max="4871" width="14.28515625" customWidth="1"/>
    <col min="4872" max="4872" width="15.140625" customWidth="1"/>
    <col min="4875" max="4875" width="17.7109375" customWidth="1"/>
    <col min="5121" max="5121" width="19.5703125" customWidth="1"/>
    <col min="5122" max="5122" width="14.5703125" customWidth="1"/>
    <col min="5123" max="5123" width="14.42578125" customWidth="1"/>
    <col min="5124" max="5124" width="14.140625" customWidth="1"/>
    <col min="5125" max="5125" width="13.5703125" bestFit="1" customWidth="1"/>
    <col min="5126" max="5126" width="19.5703125" customWidth="1"/>
    <col min="5127" max="5127" width="14.28515625" customWidth="1"/>
    <col min="5128" max="5128" width="15.140625" customWidth="1"/>
    <col min="5131" max="5131" width="17.7109375" customWidth="1"/>
    <col min="5377" max="5377" width="19.5703125" customWidth="1"/>
    <col min="5378" max="5378" width="14.5703125" customWidth="1"/>
    <col min="5379" max="5379" width="14.42578125" customWidth="1"/>
    <col min="5380" max="5380" width="14.140625" customWidth="1"/>
    <col min="5381" max="5381" width="13.5703125" bestFit="1" customWidth="1"/>
    <col min="5382" max="5382" width="19.5703125" customWidth="1"/>
    <col min="5383" max="5383" width="14.28515625" customWidth="1"/>
    <col min="5384" max="5384" width="15.140625" customWidth="1"/>
    <col min="5387" max="5387" width="17.7109375" customWidth="1"/>
    <col min="5633" max="5633" width="19.5703125" customWidth="1"/>
    <col min="5634" max="5634" width="14.5703125" customWidth="1"/>
    <col min="5635" max="5635" width="14.42578125" customWidth="1"/>
    <col min="5636" max="5636" width="14.140625" customWidth="1"/>
    <col min="5637" max="5637" width="13.5703125" bestFit="1" customWidth="1"/>
    <col min="5638" max="5638" width="19.5703125" customWidth="1"/>
    <col min="5639" max="5639" width="14.28515625" customWidth="1"/>
    <col min="5640" max="5640" width="15.140625" customWidth="1"/>
    <col min="5643" max="5643" width="17.7109375" customWidth="1"/>
    <col min="5889" max="5889" width="19.5703125" customWidth="1"/>
    <col min="5890" max="5890" width="14.5703125" customWidth="1"/>
    <col min="5891" max="5891" width="14.42578125" customWidth="1"/>
    <col min="5892" max="5892" width="14.140625" customWidth="1"/>
    <col min="5893" max="5893" width="13.5703125" bestFit="1" customWidth="1"/>
    <col min="5894" max="5894" width="19.5703125" customWidth="1"/>
    <col min="5895" max="5895" width="14.28515625" customWidth="1"/>
    <col min="5896" max="5896" width="15.140625" customWidth="1"/>
    <col min="5899" max="5899" width="17.7109375" customWidth="1"/>
    <col min="6145" max="6145" width="19.5703125" customWidth="1"/>
    <col min="6146" max="6146" width="14.5703125" customWidth="1"/>
    <col min="6147" max="6147" width="14.42578125" customWidth="1"/>
    <col min="6148" max="6148" width="14.140625" customWidth="1"/>
    <col min="6149" max="6149" width="13.5703125" bestFit="1" customWidth="1"/>
    <col min="6150" max="6150" width="19.5703125" customWidth="1"/>
    <col min="6151" max="6151" width="14.28515625" customWidth="1"/>
    <col min="6152" max="6152" width="15.140625" customWidth="1"/>
    <col min="6155" max="6155" width="17.7109375" customWidth="1"/>
    <col min="6401" max="6401" width="19.5703125" customWidth="1"/>
    <col min="6402" max="6402" width="14.5703125" customWidth="1"/>
    <col min="6403" max="6403" width="14.42578125" customWidth="1"/>
    <col min="6404" max="6404" width="14.140625" customWidth="1"/>
    <col min="6405" max="6405" width="13.5703125" bestFit="1" customWidth="1"/>
    <col min="6406" max="6406" width="19.5703125" customWidth="1"/>
    <col min="6407" max="6407" width="14.28515625" customWidth="1"/>
    <col min="6408" max="6408" width="15.140625" customWidth="1"/>
    <col min="6411" max="6411" width="17.7109375" customWidth="1"/>
    <col min="6657" max="6657" width="19.5703125" customWidth="1"/>
    <col min="6658" max="6658" width="14.5703125" customWidth="1"/>
    <col min="6659" max="6659" width="14.42578125" customWidth="1"/>
    <col min="6660" max="6660" width="14.140625" customWidth="1"/>
    <col min="6661" max="6661" width="13.5703125" bestFit="1" customWidth="1"/>
    <col min="6662" max="6662" width="19.5703125" customWidth="1"/>
    <col min="6663" max="6663" width="14.28515625" customWidth="1"/>
    <col min="6664" max="6664" width="15.140625" customWidth="1"/>
    <col min="6667" max="6667" width="17.7109375" customWidth="1"/>
    <col min="6913" max="6913" width="19.5703125" customWidth="1"/>
    <col min="6914" max="6914" width="14.5703125" customWidth="1"/>
    <col min="6915" max="6915" width="14.42578125" customWidth="1"/>
    <col min="6916" max="6916" width="14.140625" customWidth="1"/>
    <col min="6917" max="6917" width="13.5703125" bestFit="1" customWidth="1"/>
    <col min="6918" max="6918" width="19.5703125" customWidth="1"/>
    <col min="6919" max="6919" width="14.28515625" customWidth="1"/>
    <col min="6920" max="6920" width="15.140625" customWidth="1"/>
    <col min="6923" max="6923" width="17.7109375" customWidth="1"/>
    <col min="7169" max="7169" width="19.5703125" customWidth="1"/>
    <col min="7170" max="7170" width="14.5703125" customWidth="1"/>
    <col min="7171" max="7171" width="14.42578125" customWidth="1"/>
    <col min="7172" max="7172" width="14.140625" customWidth="1"/>
    <col min="7173" max="7173" width="13.5703125" bestFit="1" customWidth="1"/>
    <col min="7174" max="7174" width="19.5703125" customWidth="1"/>
    <col min="7175" max="7175" width="14.28515625" customWidth="1"/>
    <col min="7176" max="7176" width="15.140625" customWidth="1"/>
    <col min="7179" max="7179" width="17.7109375" customWidth="1"/>
    <col min="7425" max="7425" width="19.5703125" customWidth="1"/>
    <col min="7426" max="7426" width="14.5703125" customWidth="1"/>
    <col min="7427" max="7427" width="14.42578125" customWidth="1"/>
    <col min="7428" max="7428" width="14.140625" customWidth="1"/>
    <col min="7429" max="7429" width="13.5703125" bestFit="1" customWidth="1"/>
    <col min="7430" max="7430" width="19.5703125" customWidth="1"/>
    <col min="7431" max="7431" width="14.28515625" customWidth="1"/>
    <col min="7432" max="7432" width="15.140625" customWidth="1"/>
    <col min="7435" max="7435" width="17.7109375" customWidth="1"/>
    <col min="7681" max="7681" width="19.5703125" customWidth="1"/>
    <col min="7682" max="7682" width="14.5703125" customWidth="1"/>
    <col min="7683" max="7683" width="14.42578125" customWidth="1"/>
    <col min="7684" max="7684" width="14.140625" customWidth="1"/>
    <col min="7685" max="7685" width="13.5703125" bestFit="1" customWidth="1"/>
    <col min="7686" max="7686" width="19.5703125" customWidth="1"/>
    <col min="7687" max="7687" width="14.28515625" customWidth="1"/>
    <col min="7688" max="7688" width="15.140625" customWidth="1"/>
    <col min="7691" max="7691" width="17.7109375" customWidth="1"/>
    <col min="7937" max="7937" width="19.5703125" customWidth="1"/>
    <col min="7938" max="7938" width="14.5703125" customWidth="1"/>
    <col min="7939" max="7939" width="14.42578125" customWidth="1"/>
    <col min="7940" max="7940" width="14.140625" customWidth="1"/>
    <col min="7941" max="7941" width="13.5703125" bestFit="1" customWidth="1"/>
    <col min="7942" max="7942" width="19.5703125" customWidth="1"/>
    <col min="7943" max="7943" width="14.28515625" customWidth="1"/>
    <col min="7944" max="7944" width="15.140625" customWidth="1"/>
    <col min="7947" max="7947" width="17.7109375" customWidth="1"/>
    <col min="8193" max="8193" width="19.5703125" customWidth="1"/>
    <col min="8194" max="8194" width="14.5703125" customWidth="1"/>
    <col min="8195" max="8195" width="14.42578125" customWidth="1"/>
    <col min="8196" max="8196" width="14.140625" customWidth="1"/>
    <col min="8197" max="8197" width="13.5703125" bestFit="1" customWidth="1"/>
    <col min="8198" max="8198" width="19.5703125" customWidth="1"/>
    <col min="8199" max="8199" width="14.28515625" customWidth="1"/>
    <col min="8200" max="8200" width="15.140625" customWidth="1"/>
    <col min="8203" max="8203" width="17.7109375" customWidth="1"/>
    <col min="8449" max="8449" width="19.5703125" customWidth="1"/>
    <col min="8450" max="8450" width="14.5703125" customWidth="1"/>
    <col min="8451" max="8451" width="14.42578125" customWidth="1"/>
    <col min="8452" max="8452" width="14.140625" customWidth="1"/>
    <col min="8453" max="8453" width="13.5703125" bestFit="1" customWidth="1"/>
    <col min="8454" max="8454" width="19.5703125" customWidth="1"/>
    <col min="8455" max="8455" width="14.28515625" customWidth="1"/>
    <col min="8456" max="8456" width="15.140625" customWidth="1"/>
    <col min="8459" max="8459" width="17.7109375" customWidth="1"/>
    <col min="8705" max="8705" width="19.5703125" customWidth="1"/>
    <col min="8706" max="8706" width="14.5703125" customWidth="1"/>
    <col min="8707" max="8707" width="14.42578125" customWidth="1"/>
    <col min="8708" max="8708" width="14.140625" customWidth="1"/>
    <col min="8709" max="8709" width="13.5703125" bestFit="1" customWidth="1"/>
    <col min="8710" max="8710" width="19.5703125" customWidth="1"/>
    <col min="8711" max="8711" width="14.28515625" customWidth="1"/>
    <col min="8712" max="8712" width="15.140625" customWidth="1"/>
    <col min="8715" max="8715" width="17.7109375" customWidth="1"/>
    <col min="8961" max="8961" width="19.5703125" customWidth="1"/>
    <col min="8962" max="8962" width="14.5703125" customWidth="1"/>
    <col min="8963" max="8963" width="14.42578125" customWidth="1"/>
    <col min="8964" max="8964" width="14.140625" customWidth="1"/>
    <col min="8965" max="8965" width="13.5703125" bestFit="1" customWidth="1"/>
    <col min="8966" max="8966" width="19.5703125" customWidth="1"/>
    <col min="8967" max="8967" width="14.28515625" customWidth="1"/>
    <col min="8968" max="8968" width="15.140625" customWidth="1"/>
    <col min="8971" max="8971" width="17.7109375" customWidth="1"/>
    <col min="9217" max="9217" width="19.5703125" customWidth="1"/>
    <col min="9218" max="9218" width="14.5703125" customWidth="1"/>
    <col min="9219" max="9219" width="14.42578125" customWidth="1"/>
    <col min="9220" max="9220" width="14.140625" customWidth="1"/>
    <col min="9221" max="9221" width="13.5703125" bestFit="1" customWidth="1"/>
    <col min="9222" max="9222" width="19.5703125" customWidth="1"/>
    <col min="9223" max="9223" width="14.28515625" customWidth="1"/>
    <col min="9224" max="9224" width="15.140625" customWidth="1"/>
    <col min="9227" max="9227" width="17.7109375" customWidth="1"/>
    <col min="9473" max="9473" width="19.5703125" customWidth="1"/>
    <col min="9474" max="9474" width="14.5703125" customWidth="1"/>
    <col min="9475" max="9475" width="14.42578125" customWidth="1"/>
    <col min="9476" max="9476" width="14.140625" customWidth="1"/>
    <col min="9477" max="9477" width="13.5703125" bestFit="1" customWidth="1"/>
    <col min="9478" max="9478" width="19.5703125" customWidth="1"/>
    <col min="9479" max="9479" width="14.28515625" customWidth="1"/>
    <col min="9480" max="9480" width="15.140625" customWidth="1"/>
    <col min="9483" max="9483" width="17.7109375" customWidth="1"/>
    <col min="9729" max="9729" width="19.5703125" customWidth="1"/>
    <col min="9730" max="9730" width="14.5703125" customWidth="1"/>
    <col min="9731" max="9731" width="14.42578125" customWidth="1"/>
    <col min="9732" max="9732" width="14.140625" customWidth="1"/>
    <col min="9733" max="9733" width="13.5703125" bestFit="1" customWidth="1"/>
    <col min="9734" max="9734" width="19.5703125" customWidth="1"/>
    <col min="9735" max="9735" width="14.28515625" customWidth="1"/>
    <col min="9736" max="9736" width="15.140625" customWidth="1"/>
    <col min="9739" max="9739" width="17.7109375" customWidth="1"/>
    <col min="9985" max="9985" width="19.5703125" customWidth="1"/>
    <col min="9986" max="9986" width="14.5703125" customWidth="1"/>
    <col min="9987" max="9987" width="14.42578125" customWidth="1"/>
    <col min="9988" max="9988" width="14.140625" customWidth="1"/>
    <col min="9989" max="9989" width="13.5703125" bestFit="1" customWidth="1"/>
    <col min="9990" max="9990" width="19.5703125" customWidth="1"/>
    <col min="9991" max="9991" width="14.28515625" customWidth="1"/>
    <col min="9992" max="9992" width="15.140625" customWidth="1"/>
    <col min="9995" max="9995" width="17.7109375" customWidth="1"/>
    <col min="10241" max="10241" width="19.5703125" customWidth="1"/>
    <col min="10242" max="10242" width="14.5703125" customWidth="1"/>
    <col min="10243" max="10243" width="14.42578125" customWidth="1"/>
    <col min="10244" max="10244" width="14.140625" customWidth="1"/>
    <col min="10245" max="10245" width="13.5703125" bestFit="1" customWidth="1"/>
    <col min="10246" max="10246" width="19.5703125" customWidth="1"/>
    <col min="10247" max="10247" width="14.28515625" customWidth="1"/>
    <col min="10248" max="10248" width="15.140625" customWidth="1"/>
    <col min="10251" max="10251" width="17.7109375" customWidth="1"/>
    <col min="10497" max="10497" width="19.5703125" customWidth="1"/>
    <col min="10498" max="10498" width="14.5703125" customWidth="1"/>
    <col min="10499" max="10499" width="14.42578125" customWidth="1"/>
    <col min="10500" max="10500" width="14.140625" customWidth="1"/>
    <col min="10501" max="10501" width="13.5703125" bestFit="1" customWidth="1"/>
    <col min="10502" max="10502" width="19.5703125" customWidth="1"/>
    <col min="10503" max="10503" width="14.28515625" customWidth="1"/>
    <col min="10504" max="10504" width="15.140625" customWidth="1"/>
    <col min="10507" max="10507" width="17.7109375" customWidth="1"/>
    <col min="10753" max="10753" width="19.5703125" customWidth="1"/>
    <col min="10754" max="10754" width="14.5703125" customWidth="1"/>
    <col min="10755" max="10755" width="14.42578125" customWidth="1"/>
    <col min="10756" max="10756" width="14.140625" customWidth="1"/>
    <col min="10757" max="10757" width="13.5703125" bestFit="1" customWidth="1"/>
    <col min="10758" max="10758" width="19.5703125" customWidth="1"/>
    <col min="10759" max="10759" width="14.28515625" customWidth="1"/>
    <col min="10760" max="10760" width="15.140625" customWidth="1"/>
    <col min="10763" max="10763" width="17.7109375" customWidth="1"/>
    <col min="11009" max="11009" width="19.5703125" customWidth="1"/>
    <col min="11010" max="11010" width="14.5703125" customWidth="1"/>
    <col min="11011" max="11011" width="14.42578125" customWidth="1"/>
    <col min="11012" max="11012" width="14.140625" customWidth="1"/>
    <col min="11013" max="11013" width="13.5703125" bestFit="1" customWidth="1"/>
    <col min="11014" max="11014" width="19.5703125" customWidth="1"/>
    <col min="11015" max="11015" width="14.28515625" customWidth="1"/>
    <col min="11016" max="11016" width="15.140625" customWidth="1"/>
    <col min="11019" max="11019" width="17.7109375" customWidth="1"/>
    <col min="11265" max="11265" width="19.5703125" customWidth="1"/>
    <col min="11266" max="11266" width="14.5703125" customWidth="1"/>
    <col min="11267" max="11267" width="14.42578125" customWidth="1"/>
    <col min="11268" max="11268" width="14.140625" customWidth="1"/>
    <col min="11269" max="11269" width="13.5703125" bestFit="1" customWidth="1"/>
    <col min="11270" max="11270" width="19.5703125" customWidth="1"/>
    <col min="11271" max="11271" width="14.28515625" customWidth="1"/>
    <col min="11272" max="11272" width="15.140625" customWidth="1"/>
    <col min="11275" max="11275" width="17.7109375" customWidth="1"/>
    <col min="11521" max="11521" width="19.5703125" customWidth="1"/>
    <col min="11522" max="11522" width="14.5703125" customWidth="1"/>
    <col min="11523" max="11523" width="14.42578125" customWidth="1"/>
    <col min="11524" max="11524" width="14.140625" customWidth="1"/>
    <col min="11525" max="11525" width="13.5703125" bestFit="1" customWidth="1"/>
    <col min="11526" max="11526" width="19.5703125" customWidth="1"/>
    <col min="11527" max="11527" width="14.28515625" customWidth="1"/>
    <col min="11528" max="11528" width="15.140625" customWidth="1"/>
    <col min="11531" max="11531" width="17.7109375" customWidth="1"/>
    <col min="11777" max="11777" width="19.5703125" customWidth="1"/>
    <col min="11778" max="11778" width="14.5703125" customWidth="1"/>
    <col min="11779" max="11779" width="14.42578125" customWidth="1"/>
    <col min="11780" max="11780" width="14.140625" customWidth="1"/>
    <col min="11781" max="11781" width="13.5703125" bestFit="1" customWidth="1"/>
    <col min="11782" max="11782" width="19.5703125" customWidth="1"/>
    <col min="11783" max="11783" width="14.28515625" customWidth="1"/>
    <col min="11784" max="11784" width="15.140625" customWidth="1"/>
    <col min="11787" max="11787" width="17.7109375" customWidth="1"/>
    <col min="12033" max="12033" width="19.5703125" customWidth="1"/>
    <col min="12034" max="12034" width="14.5703125" customWidth="1"/>
    <col min="12035" max="12035" width="14.42578125" customWidth="1"/>
    <col min="12036" max="12036" width="14.140625" customWidth="1"/>
    <col min="12037" max="12037" width="13.5703125" bestFit="1" customWidth="1"/>
    <col min="12038" max="12038" width="19.5703125" customWidth="1"/>
    <col min="12039" max="12039" width="14.28515625" customWidth="1"/>
    <col min="12040" max="12040" width="15.140625" customWidth="1"/>
    <col min="12043" max="12043" width="17.7109375" customWidth="1"/>
    <col min="12289" max="12289" width="19.5703125" customWidth="1"/>
    <col min="12290" max="12290" width="14.5703125" customWidth="1"/>
    <col min="12291" max="12291" width="14.42578125" customWidth="1"/>
    <col min="12292" max="12292" width="14.140625" customWidth="1"/>
    <col min="12293" max="12293" width="13.5703125" bestFit="1" customWidth="1"/>
    <col min="12294" max="12294" width="19.5703125" customWidth="1"/>
    <col min="12295" max="12295" width="14.28515625" customWidth="1"/>
    <col min="12296" max="12296" width="15.140625" customWidth="1"/>
    <col min="12299" max="12299" width="17.7109375" customWidth="1"/>
    <col min="12545" max="12545" width="19.5703125" customWidth="1"/>
    <col min="12546" max="12546" width="14.5703125" customWidth="1"/>
    <col min="12547" max="12547" width="14.42578125" customWidth="1"/>
    <col min="12548" max="12548" width="14.140625" customWidth="1"/>
    <col min="12549" max="12549" width="13.5703125" bestFit="1" customWidth="1"/>
    <col min="12550" max="12550" width="19.5703125" customWidth="1"/>
    <col min="12551" max="12551" width="14.28515625" customWidth="1"/>
    <col min="12552" max="12552" width="15.140625" customWidth="1"/>
    <col min="12555" max="12555" width="17.7109375" customWidth="1"/>
    <col min="12801" max="12801" width="19.5703125" customWidth="1"/>
    <col min="12802" max="12802" width="14.5703125" customWidth="1"/>
    <col min="12803" max="12803" width="14.42578125" customWidth="1"/>
    <col min="12804" max="12804" width="14.140625" customWidth="1"/>
    <col min="12805" max="12805" width="13.5703125" bestFit="1" customWidth="1"/>
    <col min="12806" max="12806" width="19.5703125" customWidth="1"/>
    <col min="12807" max="12807" width="14.28515625" customWidth="1"/>
    <col min="12808" max="12808" width="15.140625" customWidth="1"/>
    <col min="12811" max="12811" width="17.7109375" customWidth="1"/>
    <col min="13057" max="13057" width="19.5703125" customWidth="1"/>
    <col min="13058" max="13058" width="14.5703125" customWidth="1"/>
    <col min="13059" max="13059" width="14.42578125" customWidth="1"/>
    <col min="13060" max="13060" width="14.140625" customWidth="1"/>
    <col min="13061" max="13061" width="13.5703125" bestFit="1" customWidth="1"/>
    <col min="13062" max="13062" width="19.5703125" customWidth="1"/>
    <col min="13063" max="13063" width="14.28515625" customWidth="1"/>
    <col min="13064" max="13064" width="15.140625" customWidth="1"/>
    <col min="13067" max="13067" width="17.7109375" customWidth="1"/>
    <col min="13313" max="13313" width="19.5703125" customWidth="1"/>
    <col min="13314" max="13314" width="14.5703125" customWidth="1"/>
    <col min="13315" max="13315" width="14.42578125" customWidth="1"/>
    <col min="13316" max="13316" width="14.140625" customWidth="1"/>
    <col min="13317" max="13317" width="13.5703125" bestFit="1" customWidth="1"/>
    <col min="13318" max="13318" width="19.5703125" customWidth="1"/>
    <col min="13319" max="13319" width="14.28515625" customWidth="1"/>
    <col min="13320" max="13320" width="15.140625" customWidth="1"/>
    <col min="13323" max="13323" width="17.7109375" customWidth="1"/>
    <col min="13569" max="13569" width="19.5703125" customWidth="1"/>
    <col min="13570" max="13570" width="14.5703125" customWidth="1"/>
    <col min="13571" max="13571" width="14.42578125" customWidth="1"/>
    <col min="13572" max="13572" width="14.140625" customWidth="1"/>
    <col min="13573" max="13573" width="13.5703125" bestFit="1" customWidth="1"/>
    <col min="13574" max="13574" width="19.5703125" customWidth="1"/>
    <col min="13575" max="13575" width="14.28515625" customWidth="1"/>
    <col min="13576" max="13576" width="15.140625" customWidth="1"/>
    <col min="13579" max="13579" width="17.7109375" customWidth="1"/>
    <col min="13825" max="13825" width="19.5703125" customWidth="1"/>
    <col min="13826" max="13826" width="14.5703125" customWidth="1"/>
    <col min="13827" max="13827" width="14.42578125" customWidth="1"/>
    <col min="13828" max="13828" width="14.140625" customWidth="1"/>
    <col min="13829" max="13829" width="13.5703125" bestFit="1" customWidth="1"/>
    <col min="13830" max="13830" width="19.5703125" customWidth="1"/>
    <col min="13831" max="13831" width="14.28515625" customWidth="1"/>
    <col min="13832" max="13832" width="15.140625" customWidth="1"/>
    <col min="13835" max="13835" width="17.7109375" customWidth="1"/>
    <col min="14081" max="14081" width="19.5703125" customWidth="1"/>
    <col min="14082" max="14082" width="14.5703125" customWidth="1"/>
    <col min="14083" max="14083" width="14.42578125" customWidth="1"/>
    <col min="14084" max="14084" width="14.140625" customWidth="1"/>
    <col min="14085" max="14085" width="13.5703125" bestFit="1" customWidth="1"/>
    <col min="14086" max="14086" width="19.5703125" customWidth="1"/>
    <col min="14087" max="14087" width="14.28515625" customWidth="1"/>
    <col min="14088" max="14088" width="15.140625" customWidth="1"/>
    <col min="14091" max="14091" width="17.7109375" customWidth="1"/>
    <col min="14337" max="14337" width="19.5703125" customWidth="1"/>
    <col min="14338" max="14338" width="14.5703125" customWidth="1"/>
    <col min="14339" max="14339" width="14.42578125" customWidth="1"/>
    <col min="14340" max="14340" width="14.140625" customWidth="1"/>
    <col min="14341" max="14341" width="13.5703125" bestFit="1" customWidth="1"/>
    <col min="14342" max="14342" width="19.5703125" customWidth="1"/>
    <col min="14343" max="14343" width="14.28515625" customWidth="1"/>
    <col min="14344" max="14344" width="15.140625" customWidth="1"/>
    <col min="14347" max="14347" width="17.7109375" customWidth="1"/>
    <col min="14593" max="14593" width="19.5703125" customWidth="1"/>
    <col min="14594" max="14594" width="14.5703125" customWidth="1"/>
    <col min="14595" max="14595" width="14.42578125" customWidth="1"/>
    <col min="14596" max="14596" width="14.140625" customWidth="1"/>
    <col min="14597" max="14597" width="13.5703125" bestFit="1" customWidth="1"/>
    <col min="14598" max="14598" width="19.5703125" customWidth="1"/>
    <col min="14599" max="14599" width="14.28515625" customWidth="1"/>
    <col min="14600" max="14600" width="15.140625" customWidth="1"/>
    <col min="14603" max="14603" width="17.7109375" customWidth="1"/>
    <col min="14849" max="14849" width="19.5703125" customWidth="1"/>
    <col min="14850" max="14850" width="14.5703125" customWidth="1"/>
    <col min="14851" max="14851" width="14.42578125" customWidth="1"/>
    <col min="14852" max="14852" width="14.140625" customWidth="1"/>
    <col min="14853" max="14853" width="13.5703125" bestFit="1" customWidth="1"/>
    <col min="14854" max="14854" width="19.5703125" customWidth="1"/>
    <col min="14855" max="14855" width="14.28515625" customWidth="1"/>
    <col min="14856" max="14856" width="15.140625" customWidth="1"/>
    <col min="14859" max="14859" width="17.7109375" customWidth="1"/>
    <col min="15105" max="15105" width="19.5703125" customWidth="1"/>
    <col min="15106" max="15106" width="14.5703125" customWidth="1"/>
    <col min="15107" max="15107" width="14.42578125" customWidth="1"/>
    <col min="15108" max="15108" width="14.140625" customWidth="1"/>
    <col min="15109" max="15109" width="13.5703125" bestFit="1" customWidth="1"/>
    <col min="15110" max="15110" width="19.5703125" customWidth="1"/>
    <col min="15111" max="15111" width="14.28515625" customWidth="1"/>
    <col min="15112" max="15112" width="15.140625" customWidth="1"/>
    <col min="15115" max="15115" width="17.7109375" customWidth="1"/>
    <col min="15361" max="15361" width="19.5703125" customWidth="1"/>
    <col min="15362" max="15362" width="14.5703125" customWidth="1"/>
    <col min="15363" max="15363" width="14.42578125" customWidth="1"/>
    <col min="15364" max="15364" width="14.140625" customWidth="1"/>
    <col min="15365" max="15365" width="13.5703125" bestFit="1" customWidth="1"/>
    <col min="15366" max="15366" width="19.5703125" customWidth="1"/>
    <col min="15367" max="15367" width="14.28515625" customWidth="1"/>
    <col min="15368" max="15368" width="15.140625" customWidth="1"/>
    <col min="15371" max="15371" width="17.7109375" customWidth="1"/>
    <col min="15617" max="15617" width="19.5703125" customWidth="1"/>
    <col min="15618" max="15618" width="14.5703125" customWidth="1"/>
    <col min="15619" max="15619" width="14.42578125" customWidth="1"/>
    <col min="15620" max="15620" width="14.140625" customWidth="1"/>
    <col min="15621" max="15621" width="13.5703125" bestFit="1" customWidth="1"/>
    <col min="15622" max="15622" width="19.5703125" customWidth="1"/>
    <col min="15623" max="15623" width="14.28515625" customWidth="1"/>
    <col min="15624" max="15624" width="15.140625" customWidth="1"/>
    <col min="15627" max="15627" width="17.7109375" customWidth="1"/>
    <col min="15873" max="15873" width="19.5703125" customWidth="1"/>
    <col min="15874" max="15874" width="14.5703125" customWidth="1"/>
    <col min="15875" max="15875" width="14.42578125" customWidth="1"/>
    <col min="15876" max="15876" width="14.140625" customWidth="1"/>
    <col min="15877" max="15877" width="13.5703125" bestFit="1" customWidth="1"/>
    <col min="15878" max="15878" width="19.5703125" customWidth="1"/>
    <col min="15879" max="15879" width="14.28515625" customWidth="1"/>
    <col min="15880" max="15880" width="15.140625" customWidth="1"/>
    <col min="15883" max="15883" width="17.7109375" customWidth="1"/>
    <col min="16129" max="16129" width="19.5703125" customWidth="1"/>
    <col min="16130" max="16130" width="14.5703125" customWidth="1"/>
    <col min="16131" max="16131" width="14.42578125" customWidth="1"/>
    <col min="16132" max="16132" width="14.140625" customWidth="1"/>
    <col min="16133" max="16133" width="13.5703125" bestFit="1" customWidth="1"/>
    <col min="16134" max="16134" width="19.5703125" customWidth="1"/>
    <col min="16135" max="16135" width="14.28515625" customWidth="1"/>
    <col min="16136" max="16136" width="15.140625" customWidth="1"/>
    <col min="16139" max="16139" width="17.7109375" customWidth="1"/>
  </cols>
  <sheetData>
    <row r="1" spans="1:13" s="205" customFormat="1" ht="11.25">
      <c r="A1" s="391" t="s">
        <v>106</v>
      </c>
      <c r="B1" s="392"/>
      <c r="C1" s="392"/>
      <c r="D1" s="392"/>
      <c r="E1" s="393"/>
    </row>
    <row r="2" spans="1:13" ht="28.5" customHeight="1">
      <c r="A2" s="394" t="s">
        <v>357</v>
      </c>
      <c r="B2" s="395"/>
      <c r="C2" s="395"/>
      <c r="D2" s="395"/>
      <c r="E2" s="396"/>
    </row>
    <row r="3" spans="1:13">
      <c r="A3" s="676" t="s">
        <v>4</v>
      </c>
      <c r="B3" s="576"/>
      <c r="C3" s="576"/>
      <c r="D3" s="576"/>
      <c r="E3" s="581"/>
    </row>
    <row r="4" spans="1:13" ht="45">
      <c r="A4" s="3" t="s">
        <v>5</v>
      </c>
      <c r="B4" s="4" t="s">
        <v>118</v>
      </c>
      <c r="C4" s="4" t="s">
        <v>119</v>
      </c>
      <c r="D4" s="4" t="s">
        <v>173</v>
      </c>
      <c r="E4" s="3" t="s">
        <v>6</v>
      </c>
    </row>
    <row r="5" spans="1:13" s="16" customFormat="1" ht="12" customHeight="1">
      <c r="A5" s="577" t="s">
        <v>7</v>
      </c>
      <c r="B5" s="800">
        <v>493836</v>
      </c>
      <c r="C5" s="800">
        <v>20455.85917</v>
      </c>
      <c r="D5" s="800">
        <v>56788.404640000001</v>
      </c>
      <c r="E5" s="203">
        <f t="shared" ref="E5:E10" si="0">+B5+C5+D5</f>
        <v>571080.26381000003</v>
      </c>
      <c r="F5" s="202"/>
      <c r="G5" s="202"/>
      <c r="H5" s="202"/>
      <c r="I5" s="202"/>
      <c r="J5" s="17"/>
      <c r="K5" s="17"/>
      <c r="L5" s="17"/>
      <c r="M5" s="17"/>
    </row>
    <row r="6" spans="1:13" s="16" customFormat="1" ht="12" customHeight="1">
      <c r="A6" s="577" t="s">
        <v>8</v>
      </c>
      <c r="B6" s="800">
        <v>77796</v>
      </c>
      <c r="C6" s="800">
        <v>7148.9662199999975</v>
      </c>
      <c r="D6" s="800">
        <v>22123.985029999996</v>
      </c>
      <c r="E6" s="203">
        <f t="shared" si="0"/>
        <v>107068.95125</v>
      </c>
      <c r="F6" s="202"/>
      <c r="G6" s="202"/>
      <c r="H6" s="202"/>
      <c r="I6" s="202"/>
      <c r="J6" s="17"/>
      <c r="K6" s="17"/>
      <c r="L6" s="17"/>
      <c r="M6" s="17"/>
    </row>
    <row r="7" spans="1:13" s="16" customFormat="1" ht="12" customHeight="1">
      <c r="A7" s="577" t="s">
        <v>9</v>
      </c>
      <c r="B7" s="800">
        <v>82425</v>
      </c>
      <c r="C7" s="800">
        <v>19517.272239999998</v>
      </c>
      <c r="D7" s="800">
        <v>36903.495060000001</v>
      </c>
      <c r="E7" s="203">
        <f t="shared" si="0"/>
        <v>138845.76730000001</v>
      </c>
      <c r="F7" s="202"/>
      <c r="G7" s="202"/>
      <c r="H7" s="202"/>
      <c r="I7" s="202"/>
      <c r="J7" s="17"/>
      <c r="K7" s="17"/>
      <c r="L7" s="17"/>
      <c r="M7" s="17"/>
    </row>
    <row r="8" spans="1:13" s="16" customFormat="1" ht="12" customHeight="1">
      <c r="A8" s="678" t="s">
        <v>10</v>
      </c>
      <c r="B8" s="800">
        <v>17685</v>
      </c>
      <c r="C8" s="800">
        <v>3452.4824199999998</v>
      </c>
      <c r="D8" s="800">
        <v>8392.3911099999987</v>
      </c>
      <c r="E8" s="203">
        <f t="shared" si="0"/>
        <v>29529.873529999997</v>
      </c>
      <c r="F8" s="202"/>
      <c r="G8" s="202"/>
      <c r="H8" s="202"/>
      <c r="I8" s="202"/>
      <c r="J8" s="17"/>
      <c r="K8" s="17"/>
      <c r="L8" s="17"/>
      <c r="M8" s="17"/>
    </row>
    <row r="9" spans="1:13" s="16" customFormat="1" ht="12" customHeight="1">
      <c r="A9" s="577" t="s">
        <v>11</v>
      </c>
      <c r="B9" s="800">
        <v>16188</v>
      </c>
      <c r="C9" s="800">
        <v>1545.0991199999999</v>
      </c>
      <c r="D9" s="800">
        <v>4091.6460700000002</v>
      </c>
      <c r="E9" s="203">
        <f t="shared" si="0"/>
        <v>21824.745189999998</v>
      </c>
      <c r="F9" s="202"/>
      <c r="G9" s="202"/>
      <c r="H9" s="202"/>
      <c r="I9" s="202"/>
      <c r="J9" s="17"/>
      <c r="K9" s="17"/>
      <c r="L9" s="17"/>
      <c r="M9" s="17"/>
    </row>
    <row r="10" spans="1:13" s="16" customFormat="1" ht="12" customHeight="1">
      <c r="A10" s="577" t="s">
        <v>12</v>
      </c>
      <c r="B10" s="800">
        <v>7292</v>
      </c>
      <c r="C10" s="800">
        <v>914.5450699999999</v>
      </c>
      <c r="D10" s="800">
        <v>2727.9713199999997</v>
      </c>
      <c r="E10" s="203">
        <f t="shared" si="0"/>
        <v>10934.516390000001</v>
      </c>
      <c r="F10" s="202"/>
      <c r="G10" s="202"/>
      <c r="H10" s="202"/>
      <c r="I10" s="202"/>
      <c r="J10" s="17"/>
      <c r="K10" s="17"/>
      <c r="L10" s="17"/>
      <c r="M10" s="17"/>
    </row>
    <row r="11" spans="1:13" s="16" customFormat="1" ht="12" customHeight="1">
      <c r="A11" s="577" t="s">
        <v>13</v>
      </c>
      <c r="B11" s="800">
        <v>21323</v>
      </c>
      <c r="C11" s="800">
        <v>3198.63762</v>
      </c>
      <c r="D11" s="800">
        <v>7950.1802099999995</v>
      </c>
      <c r="E11" s="203">
        <f>+B11+C11+D11</f>
        <v>32471.81783</v>
      </c>
      <c r="F11" s="202"/>
      <c r="G11" s="202"/>
      <c r="H11" s="202"/>
      <c r="I11" s="202"/>
      <c r="J11" s="17"/>
      <c r="K11" s="17"/>
      <c r="L11" s="17"/>
      <c r="M11" s="17"/>
    </row>
    <row r="12" spans="1:13" s="16" customFormat="1" ht="12" customHeight="1">
      <c r="A12" s="577" t="s">
        <v>14</v>
      </c>
      <c r="B12" s="800">
        <v>147695</v>
      </c>
      <c r="C12" s="800">
        <v>13501.549130000001</v>
      </c>
      <c r="D12" s="800">
        <v>31115.905179999998</v>
      </c>
      <c r="E12" s="203">
        <f t="shared" ref="E12:E19" si="1">+B12+C12+D12</f>
        <v>192312.45431</v>
      </c>
      <c r="F12" s="202"/>
      <c r="G12" s="202"/>
      <c r="H12" s="202"/>
      <c r="I12" s="202"/>
      <c r="J12" s="17"/>
      <c r="K12" s="17"/>
      <c r="L12" s="17"/>
      <c r="M12" s="17"/>
    </row>
    <row r="13" spans="1:13" s="16" customFormat="1" ht="12" customHeight="1">
      <c r="A13" s="577" t="s">
        <v>15</v>
      </c>
      <c r="B13" s="800">
        <v>44866</v>
      </c>
      <c r="C13" s="800">
        <v>3321.4312999999997</v>
      </c>
      <c r="D13" s="800">
        <v>9864.992839999999</v>
      </c>
      <c r="E13" s="203">
        <f t="shared" si="1"/>
        <v>58052.424139999996</v>
      </c>
      <c r="F13" s="202"/>
      <c r="G13" s="202"/>
      <c r="H13" s="202"/>
      <c r="I13" s="202"/>
      <c r="J13" s="17"/>
      <c r="K13" s="17"/>
      <c r="L13" s="17"/>
      <c r="M13" s="17"/>
    </row>
    <row r="14" spans="1:13" s="16" customFormat="1" ht="12" customHeight="1">
      <c r="A14" s="577" t="s">
        <v>16</v>
      </c>
      <c r="B14" s="800">
        <v>15786</v>
      </c>
      <c r="C14" s="800">
        <v>5395.7507800000003</v>
      </c>
      <c r="D14" s="800">
        <v>11443.59223</v>
      </c>
      <c r="E14" s="203">
        <f t="shared" si="1"/>
        <v>32625.343010000004</v>
      </c>
      <c r="F14" s="202"/>
      <c r="G14" s="202"/>
      <c r="H14" s="202"/>
      <c r="I14" s="202"/>
      <c r="J14" s="17"/>
      <c r="K14" s="17"/>
      <c r="L14" s="17"/>
      <c r="M14" s="17"/>
    </row>
    <row r="15" spans="1:13" s="16" customFormat="1" ht="12" customHeight="1">
      <c r="A15" s="577" t="s">
        <v>17</v>
      </c>
      <c r="B15" s="800">
        <v>34576</v>
      </c>
      <c r="C15" s="800">
        <v>5215.6137399999989</v>
      </c>
      <c r="D15" s="800">
        <v>8340.4442999999992</v>
      </c>
      <c r="E15" s="203">
        <f t="shared" si="1"/>
        <v>48132.058040000004</v>
      </c>
      <c r="F15" s="202"/>
      <c r="G15" s="202"/>
      <c r="H15" s="202"/>
      <c r="I15" s="202"/>
      <c r="J15" s="17"/>
      <c r="K15" s="17"/>
      <c r="L15" s="17"/>
      <c r="M15" s="17"/>
    </row>
    <row r="16" spans="1:13" s="16" customFormat="1" ht="12" customHeight="1">
      <c r="A16" s="577" t="s">
        <v>18</v>
      </c>
      <c r="B16" s="800">
        <v>5110</v>
      </c>
      <c r="C16" s="800">
        <v>2456.9872600000003</v>
      </c>
      <c r="D16" s="800">
        <v>5459.3680800000002</v>
      </c>
      <c r="E16" s="203">
        <f t="shared" si="1"/>
        <v>13026.35534</v>
      </c>
      <c r="F16" s="202"/>
      <c r="G16" s="202"/>
      <c r="H16" s="202"/>
      <c r="I16" s="202"/>
      <c r="J16" s="17"/>
      <c r="K16" s="17"/>
      <c r="L16" s="17"/>
      <c r="M16" s="17"/>
    </row>
    <row r="17" spans="1:13" s="16" customFormat="1" ht="12" customHeight="1">
      <c r="A17" s="577" t="s">
        <v>19</v>
      </c>
      <c r="B17" s="800">
        <v>67438</v>
      </c>
      <c r="C17" s="800">
        <v>3509.8377700000001</v>
      </c>
      <c r="D17" s="800">
        <v>7944.8890100000008</v>
      </c>
      <c r="E17" s="203">
        <f t="shared" si="1"/>
        <v>78892.726779999997</v>
      </c>
      <c r="F17" s="202"/>
      <c r="G17" s="202"/>
      <c r="H17" s="202"/>
      <c r="I17" s="202"/>
      <c r="J17" s="17"/>
      <c r="K17" s="17"/>
      <c r="L17" s="17"/>
      <c r="M17" s="17"/>
    </row>
    <row r="18" spans="1:13" s="16" customFormat="1" ht="12" customHeight="1">
      <c r="A18" s="577" t="s">
        <v>20</v>
      </c>
      <c r="B18" s="800">
        <v>-17</v>
      </c>
      <c r="C18" s="800">
        <v>20314.746179999998</v>
      </c>
      <c r="D18" s="800">
        <v>120794.36437</v>
      </c>
      <c r="E18" s="203">
        <f t="shared" si="1"/>
        <v>141092.11054999998</v>
      </c>
      <c r="F18" s="202"/>
      <c r="G18" s="202"/>
      <c r="H18" s="202"/>
      <c r="I18" s="202"/>
      <c r="J18" s="17"/>
      <c r="K18" s="17"/>
      <c r="L18" s="17"/>
      <c r="M18" s="17"/>
    </row>
    <row r="19" spans="1:13" s="16" customFormat="1" ht="12" customHeight="1">
      <c r="A19" s="577" t="s">
        <v>21</v>
      </c>
      <c r="B19" s="800">
        <v>31493</v>
      </c>
      <c r="C19" s="800">
        <v>6825.1936699999987</v>
      </c>
      <c r="D19" s="800">
        <v>20429.52723</v>
      </c>
      <c r="E19" s="203">
        <f t="shared" si="1"/>
        <v>58747.7209</v>
      </c>
      <c r="F19" s="202"/>
      <c r="G19" s="202"/>
      <c r="H19" s="202"/>
      <c r="I19" s="202"/>
      <c r="J19" s="17"/>
      <c r="K19" s="17"/>
      <c r="L19" s="17"/>
      <c r="M19" s="17"/>
    </row>
    <row r="20" spans="1:13" s="16" customFormat="1" ht="21" customHeight="1" thickBot="1">
      <c r="A20" s="677" t="s">
        <v>6</v>
      </c>
      <c r="B20" s="19">
        <f>SUM(B5:B19)</f>
        <v>1063492</v>
      </c>
      <c r="C20" s="19">
        <f>SUM(C5:C19)</f>
        <v>116773.97168999999</v>
      </c>
      <c r="D20" s="19">
        <f>SUM(D5:D19)</f>
        <v>354371.15668000001</v>
      </c>
      <c r="E20" s="19">
        <f>SUM(E5:E19)</f>
        <v>1534637.12837</v>
      </c>
      <c r="F20" s="202"/>
      <c r="G20" s="202"/>
      <c r="H20" s="202"/>
      <c r="I20" s="202"/>
      <c r="J20" s="17"/>
      <c r="K20" s="17"/>
      <c r="L20" s="17"/>
      <c r="M20" s="17"/>
    </row>
    <row r="21" spans="1:13" ht="23.25" thickTop="1">
      <c r="A21" s="900" t="s">
        <v>603</v>
      </c>
      <c r="B21" s="901"/>
      <c r="C21" s="901"/>
      <c r="D21" s="901"/>
      <c r="E21" s="902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0"/>
  <sheetViews>
    <sheetView showGridLines="0" zoomScaleNormal="100" workbookViewId="0"/>
  </sheetViews>
  <sheetFormatPr baseColWidth="10" defaultColWidth="11.42578125" defaultRowHeight="12.75"/>
  <cols>
    <col min="1" max="1" width="24.5703125" style="8" customWidth="1"/>
    <col min="2" max="2" width="23.42578125" style="8" customWidth="1"/>
    <col min="3" max="3" width="23.28515625" style="8" customWidth="1"/>
    <col min="4" max="4" width="15.5703125" style="8" customWidth="1"/>
    <col min="5" max="5" width="14.42578125" style="8" bestFit="1" customWidth="1"/>
    <col min="6" max="6" width="24.5703125" style="8" customWidth="1"/>
    <col min="7" max="7" width="12.7109375" style="8" customWidth="1"/>
    <col min="8" max="8" width="16" style="8" customWidth="1"/>
    <col min="9" max="9" width="18" style="8" customWidth="1"/>
    <col min="10" max="256" width="11.42578125" style="8"/>
    <col min="257" max="257" width="24.5703125" style="8" customWidth="1"/>
    <col min="258" max="260" width="15.5703125" style="8" customWidth="1"/>
    <col min="261" max="261" width="14.42578125" style="8" bestFit="1" customWidth="1"/>
    <col min="262" max="262" width="24.5703125" style="8" customWidth="1"/>
    <col min="263" max="263" width="12.7109375" style="8" customWidth="1"/>
    <col min="264" max="264" width="16" style="8" customWidth="1"/>
    <col min="265" max="265" width="18" style="8" customWidth="1"/>
    <col min="266" max="512" width="11.42578125" style="8"/>
    <col min="513" max="513" width="24.5703125" style="8" customWidth="1"/>
    <col min="514" max="516" width="15.5703125" style="8" customWidth="1"/>
    <col min="517" max="517" width="14.42578125" style="8" bestFit="1" customWidth="1"/>
    <col min="518" max="518" width="24.5703125" style="8" customWidth="1"/>
    <col min="519" max="519" width="12.7109375" style="8" customWidth="1"/>
    <col min="520" max="520" width="16" style="8" customWidth="1"/>
    <col min="521" max="521" width="18" style="8" customWidth="1"/>
    <col min="522" max="768" width="11.42578125" style="8"/>
    <col min="769" max="769" width="24.5703125" style="8" customWidth="1"/>
    <col min="770" max="772" width="15.5703125" style="8" customWidth="1"/>
    <col min="773" max="773" width="14.42578125" style="8" bestFit="1" customWidth="1"/>
    <col min="774" max="774" width="24.5703125" style="8" customWidth="1"/>
    <col min="775" max="775" width="12.7109375" style="8" customWidth="1"/>
    <col min="776" max="776" width="16" style="8" customWidth="1"/>
    <col min="777" max="777" width="18" style="8" customWidth="1"/>
    <col min="778" max="1024" width="11.42578125" style="8"/>
    <col min="1025" max="1025" width="24.5703125" style="8" customWidth="1"/>
    <col min="1026" max="1028" width="15.5703125" style="8" customWidth="1"/>
    <col min="1029" max="1029" width="14.42578125" style="8" bestFit="1" customWidth="1"/>
    <col min="1030" max="1030" width="24.5703125" style="8" customWidth="1"/>
    <col min="1031" max="1031" width="12.7109375" style="8" customWidth="1"/>
    <col min="1032" max="1032" width="16" style="8" customWidth="1"/>
    <col min="1033" max="1033" width="18" style="8" customWidth="1"/>
    <col min="1034" max="1280" width="11.42578125" style="8"/>
    <col min="1281" max="1281" width="24.5703125" style="8" customWidth="1"/>
    <col min="1282" max="1284" width="15.5703125" style="8" customWidth="1"/>
    <col min="1285" max="1285" width="14.42578125" style="8" bestFit="1" customWidth="1"/>
    <col min="1286" max="1286" width="24.5703125" style="8" customWidth="1"/>
    <col min="1287" max="1287" width="12.7109375" style="8" customWidth="1"/>
    <col min="1288" max="1288" width="16" style="8" customWidth="1"/>
    <col min="1289" max="1289" width="18" style="8" customWidth="1"/>
    <col min="1290" max="1536" width="11.42578125" style="8"/>
    <col min="1537" max="1537" width="24.5703125" style="8" customWidth="1"/>
    <col min="1538" max="1540" width="15.5703125" style="8" customWidth="1"/>
    <col min="1541" max="1541" width="14.42578125" style="8" bestFit="1" customWidth="1"/>
    <col min="1542" max="1542" width="24.5703125" style="8" customWidth="1"/>
    <col min="1543" max="1543" width="12.7109375" style="8" customWidth="1"/>
    <col min="1544" max="1544" width="16" style="8" customWidth="1"/>
    <col min="1545" max="1545" width="18" style="8" customWidth="1"/>
    <col min="1546" max="1792" width="11.42578125" style="8"/>
    <col min="1793" max="1793" width="24.5703125" style="8" customWidth="1"/>
    <col min="1794" max="1796" width="15.5703125" style="8" customWidth="1"/>
    <col min="1797" max="1797" width="14.42578125" style="8" bestFit="1" customWidth="1"/>
    <col min="1798" max="1798" width="24.5703125" style="8" customWidth="1"/>
    <col min="1799" max="1799" width="12.7109375" style="8" customWidth="1"/>
    <col min="1800" max="1800" width="16" style="8" customWidth="1"/>
    <col min="1801" max="1801" width="18" style="8" customWidth="1"/>
    <col min="1802" max="2048" width="11.42578125" style="8"/>
    <col min="2049" max="2049" width="24.5703125" style="8" customWidth="1"/>
    <col min="2050" max="2052" width="15.5703125" style="8" customWidth="1"/>
    <col min="2053" max="2053" width="14.42578125" style="8" bestFit="1" customWidth="1"/>
    <col min="2054" max="2054" width="24.5703125" style="8" customWidth="1"/>
    <col min="2055" max="2055" width="12.7109375" style="8" customWidth="1"/>
    <col min="2056" max="2056" width="16" style="8" customWidth="1"/>
    <col min="2057" max="2057" width="18" style="8" customWidth="1"/>
    <col min="2058" max="2304" width="11.42578125" style="8"/>
    <col min="2305" max="2305" width="24.5703125" style="8" customWidth="1"/>
    <col min="2306" max="2308" width="15.5703125" style="8" customWidth="1"/>
    <col min="2309" max="2309" width="14.42578125" style="8" bestFit="1" customWidth="1"/>
    <col min="2310" max="2310" width="24.5703125" style="8" customWidth="1"/>
    <col min="2311" max="2311" width="12.7109375" style="8" customWidth="1"/>
    <col min="2312" max="2312" width="16" style="8" customWidth="1"/>
    <col min="2313" max="2313" width="18" style="8" customWidth="1"/>
    <col min="2314" max="2560" width="11.42578125" style="8"/>
    <col min="2561" max="2561" width="24.5703125" style="8" customWidth="1"/>
    <col min="2562" max="2564" width="15.5703125" style="8" customWidth="1"/>
    <col min="2565" max="2565" width="14.42578125" style="8" bestFit="1" customWidth="1"/>
    <col min="2566" max="2566" width="24.5703125" style="8" customWidth="1"/>
    <col min="2567" max="2567" width="12.7109375" style="8" customWidth="1"/>
    <col min="2568" max="2568" width="16" style="8" customWidth="1"/>
    <col min="2569" max="2569" width="18" style="8" customWidth="1"/>
    <col min="2570" max="2816" width="11.42578125" style="8"/>
    <col min="2817" max="2817" width="24.5703125" style="8" customWidth="1"/>
    <col min="2818" max="2820" width="15.5703125" style="8" customWidth="1"/>
    <col min="2821" max="2821" width="14.42578125" style="8" bestFit="1" customWidth="1"/>
    <col min="2822" max="2822" width="24.5703125" style="8" customWidth="1"/>
    <col min="2823" max="2823" width="12.7109375" style="8" customWidth="1"/>
    <col min="2824" max="2824" width="16" style="8" customWidth="1"/>
    <col min="2825" max="2825" width="18" style="8" customWidth="1"/>
    <col min="2826" max="3072" width="11.42578125" style="8"/>
    <col min="3073" max="3073" width="24.5703125" style="8" customWidth="1"/>
    <col min="3074" max="3076" width="15.5703125" style="8" customWidth="1"/>
    <col min="3077" max="3077" width="14.42578125" style="8" bestFit="1" customWidth="1"/>
    <col min="3078" max="3078" width="24.5703125" style="8" customWidth="1"/>
    <col min="3079" max="3079" width="12.7109375" style="8" customWidth="1"/>
    <col min="3080" max="3080" width="16" style="8" customWidth="1"/>
    <col min="3081" max="3081" width="18" style="8" customWidth="1"/>
    <col min="3082" max="3328" width="11.42578125" style="8"/>
    <col min="3329" max="3329" width="24.5703125" style="8" customWidth="1"/>
    <col min="3330" max="3332" width="15.5703125" style="8" customWidth="1"/>
    <col min="3333" max="3333" width="14.42578125" style="8" bestFit="1" customWidth="1"/>
    <col min="3334" max="3334" width="24.5703125" style="8" customWidth="1"/>
    <col min="3335" max="3335" width="12.7109375" style="8" customWidth="1"/>
    <col min="3336" max="3336" width="16" style="8" customWidth="1"/>
    <col min="3337" max="3337" width="18" style="8" customWidth="1"/>
    <col min="3338" max="3584" width="11.42578125" style="8"/>
    <col min="3585" max="3585" width="24.5703125" style="8" customWidth="1"/>
    <col min="3586" max="3588" width="15.5703125" style="8" customWidth="1"/>
    <col min="3589" max="3589" width="14.42578125" style="8" bestFit="1" customWidth="1"/>
    <col min="3590" max="3590" width="24.5703125" style="8" customWidth="1"/>
    <col min="3591" max="3591" width="12.7109375" style="8" customWidth="1"/>
    <col min="3592" max="3592" width="16" style="8" customWidth="1"/>
    <col min="3593" max="3593" width="18" style="8" customWidth="1"/>
    <col min="3594" max="3840" width="11.42578125" style="8"/>
    <col min="3841" max="3841" width="24.5703125" style="8" customWidth="1"/>
    <col min="3842" max="3844" width="15.5703125" style="8" customWidth="1"/>
    <col min="3845" max="3845" width="14.42578125" style="8" bestFit="1" customWidth="1"/>
    <col min="3846" max="3846" width="24.5703125" style="8" customWidth="1"/>
    <col min="3847" max="3847" width="12.7109375" style="8" customWidth="1"/>
    <col min="3848" max="3848" width="16" style="8" customWidth="1"/>
    <col min="3849" max="3849" width="18" style="8" customWidth="1"/>
    <col min="3850" max="4096" width="11.42578125" style="8"/>
    <col min="4097" max="4097" width="24.5703125" style="8" customWidth="1"/>
    <col min="4098" max="4100" width="15.5703125" style="8" customWidth="1"/>
    <col min="4101" max="4101" width="14.42578125" style="8" bestFit="1" customWidth="1"/>
    <col min="4102" max="4102" width="24.5703125" style="8" customWidth="1"/>
    <col min="4103" max="4103" width="12.7109375" style="8" customWidth="1"/>
    <col min="4104" max="4104" width="16" style="8" customWidth="1"/>
    <col min="4105" max="4105" width="18" style="8" customWidth="1"/>
    <col min="4106" max="4352" width="11.42578125" style="8"/>
    <col min="4353" max="4353" width="24.5703125" style="8" customWidth="1"/>
    <col min="4354" max="4356" width="15.5703125" style="8" customWidth="1"/>
    <col min="4357" max="4357" width="14.42578125" style="8" bestFit="1" customWidth="1"/>
    <col min="4358" max="4358" width="24.5703125" style="8" customWidth="1"/>
    <col min="4359" max="4359" width="12.7109375" style="8" customWidth="1"/>
    <col min="4360" max="4360" width="16" style="8" customWidth="1"/>
    <col min="4361" max="4361" width="18" style="8" customWidth="1"/>
    <col min="4362" max="4608" width="11.42578125" style="8"/>
    <col min="4609" max="4609" width="24.5703125" style="8" customWidth="1"/>
    <col min="4610" max="4612" width="15.5703125" style="8" customWidth="1"/>
    <col min="4613" max="4613" width="14.42578125" style="8" bestFit="1" customWidth="1"/>
    <col min="4614" max="4614" width="24.5703125" style="8" customWidth="1"/>
    <col min="4615" max="4615" width="12.7109375" style="8" customWidth="1"/>
    <col min="4616" max="4616" width="16" style="8" customWidth="1"/>
    <col min="4617" max="4617" width="18" style="8" customWidth="1"/>
    <col min="4618" max="4864" width="11.42578125" style="8"/>
    <col min="4865" max="4865" width="24.5703125" style="8" customWidth="1"/>
    <col min="4866" max="4868" width="15.5703125" style="8" customWidth="1"/>
    <col min="4869" max="4869" width="14.42578125" style="8" bestFit="1" customWidth="1"/>
    <col min="4870" max="4870" width="24.5703125" style="8" customWidth="1"/>
    <col min="4871" max="4871" width="12.7109375" style="8" customWidth="1"/>
    <col min="4872" max="4872" width="16" style="8" customWidth="1"/>
    <col min="4873" max="4873" width="18" style="8" customWidth="1"/>
    <col min="4874" max="5120" width="11.42578125" style="8"/>
    <col min="5121" max="5121" width="24.5703125" style="8" customWidth="1"/>
    <col min="5122" max="5124" width="15.5703125" style="8" customWidth="1"/>
    <col min="5125" max="5125" width="14.42578125" style="8" bestFit="1" customWidth="1"/>
    <col min="5126" max="5126" width="24.5703125" style="8" customWidth="1"/>
    <col min="5127" max="5127" width="12.7109375" style="8" customWidth="1"/>
    <col min="5128" max="5128" width="16" style="8" customWidth="1"/>
    <col min="5129" max="5129" width="18" style="8" customWidth="1"/>
    <col min="5130" max="5376" width="11.42578125" style="8"/>
    <col min="5377" max="5377" width="24.5703125" style="8" customWidth="1"/>
    <col min="5378" max="5380" width="15.5703125" style="8" customWidth="1"/>
    <col min="5381" max="5381" width="14.42578125" style="8" bestFit="1" customWidth="1"/>
    <col min="5382" max="5382" width="24.5703125" style="8" customWidth="1"/>
    <col min="5383" max="5383" width="12.7109375" style="8" customWidth="1"/>
    <col min="5384" max="5384" width="16" style="8" customWidth="1"/>
    <col min="5385" max="5385" width="18" style="8" customWidth="1"/>
    <col min="5386" max="5632" width="11.42578125" style="8"/>
    <col min="5633" max="5633" width="24.5703125" style="8" customWidth="1"/>
    <col min="5634" max="5636" width="15.5703125" style="8" customWidth="1"/>
    <col min="5637" max="5637" width="14.42578125" style="8" bestFit="1" customWidth="1"/>
    <col min="5638" max="5638" width="24.5703125" style="8" customWidth="1"/>
    <col min="5639" max="5639" width="12.7109375" style="8" customWidth="1"/>
    <col min="5640" max="5640" width="16" style="8" customWidth="1"/>
    <col min="5641" max="5641" width="18" style="8" customWidth="1"/>
    <col min="5642" max="5888" width="11.42578125" style="8"/>
    <col min="5889" max="5889" width="24.5703125" style="8" customWidth="1"/>
    <col min="5890" max="5892" width="15.5703125" style="8" customWidth="1"/>
    <col min="5893" max="5893" width="14.42578125" style="8" bestFit="1" customWidth="1"/>
    <col min="5894" max="5894" width="24.5703125" style="8" customWidth="1"/>
    <col min="5895" max="5895" width="12.7109375" style="8" customWidth="1"/>
    <col min="5896" max="5896" width="16" style="8" customWidth="1"/>
    <col min="5897" max="5897" width="18" style="8" customWidth="1"/>
    <col min="5898" max="6144" width="11.42578125" style="8"/>
    <col min="6145" max="6145" width="24.5703125" style="8" customWidth="1"/>
    <col min="6146" max="6148" width="15.5703125" style="8" customWidth="1"/>
    <col min="6149" max="6149" width="14.42578125" style="8" bestFit="1" customWidth="1"/>
    <col min="6150" max="6150" width="24.5703125" style="8" customWidth="1"/>
    <col min="6151" max="6151" width="12.7109375" style="8" customWidth="1"/>
    <col min="6152" max="6152" width="16" style="8" customWidth="1"/>
    <col min="6153" max="6153" width="18" style="8" customWidth="1"/>
    <col min="6154" max="6400" width="11.42578125" style="8"/>
    <col min="6401" max="6401" width="24.5703125" style="8" customWidth="1"/>
    <col min="6402" max="6404" width="15.5703125" style="8" customWidth="1"/>
    <col min="6405" max="6405" width="14.42578125" style="8" bestFit="1" customWidth="1"/>
    <col min="6406" max="6406" width="24.5703125" style="8" customWidth="1"/>
    <col min="6407" max="6407" width="12.7109375" style="8" customWidth="1"/>
    <col min="6408" max="6408" width="16" style="8" customWidth="1"/>
    <col min="6409" max="6409" width="18" style="8" customWidth="1"/>
    <col min="6410" max="6656" width="11.42578125" style="8"/>
    <col min="6657" max="6657" width="24.5703125" style="8" customWidth="1"/>
    <col min="6658" max="6660" width="15.5703125" style="8" customWidth="1"/>
    <col min="6661" max="6661" width="14.42578125" style="8" bestFit="1" customWidth="1"/>
    <col min="6662" max="6662" width="24.5703125" style="8" customWidth="1"/>
    <col min="6663" max="6663" width="12.7109375" style="8" customWidth="1"/>
    <col min="6664" max="6664" width="16" style="8" customWidth="1"/>
    <col min="6665" max="6665" width="18" style="8" customWidth="1"/>
    <col min="6666" max="6912" width="11.42578125" style="8"/>
    <col min="6913" max="6913" width="24.5703125" style="8" customWidth="1"/>
    <col min="6914" max="6916" width="15.5703125" style="8" customWidth="1"/>
    <col min="6917" max="6917" width="14.42578125" style="8" bestFit="1" customWidth="1"/>
    <col min="6918" max="6918" width="24.5703125" style="8" customWidth="1"/>
    <col min="6919" max="6919" width="12.7109375" style="8" customWidth="1"/>
    <col min="6920" max="6920" width="16" style="8" customWidth="1"/>
    <col min="6921" max="6921" width="18" style="8" customWidth="1"/>
    <col min="6922" max="7168" width="11.42578125" style="8"/>
    <col min="7169" max="7169" width="24.5703125" style="8" customWidth="1"/>
    <col min="7170" max="7172" width="15.5703125" style="8" customWidth="1"/>
    <col min="7173" max="7173" width="14.42578125" style="8" bestFit="1" customWidth="1"/>
    <col min="7174" max="7174" width="24.5703125" style="8" customWidth="1"/>
    <col min="7175" max="7175" width="12.7109375" style="8" customWidth="1"/>
    <col min="7176" max="7176" width="16" style="8" customWidth="1"/>
    <col min="7177" max="7177" width="18" style="8" customWidth="1"/>
    <col min="7178" max="7424" width="11.42578125" style="8"/>
    <col min="7425" max="7425" width="24.5703125" style="8" customWidth="1"/>
    <col min="7426" max="7428" width="15.5703125" style="8" customWidth="1"/>
    <col min="7429" max="7429" width="14.42578125" style="8" bestFit="1" customWidth="1"/>
    <col min="7430" max="7430" width="24.5703125" style="8" customWidth="1"/>
    <col min="7431" max="7431" width="12.7109375" style="8" customWidth="1"/>
    <col min="7432" max="7432" width="16" style="8" customWidth="1"/>
    <col min="7433" max="7433" width="18" style="8" customWidth="1"/>
    <col min="7434" max="7680" width="11.42578125" style="8"/>
    <col min="7681" max="7681" width="24.5703125" style="8" customWidth="1"/>
    <col min="7682" max="7684" width="15.5703125" style="8" customWidth="1"/>
    <col min="7685" max="7685" width="14.42578125" style="8" bestFit="1" customWidth="1"/>
    <col min="7686" max="7686" width="24.5703125" style="8" customWidth="1"/>
    <col min="7687" max="7687" width="12.7109375" style="8" customWidth="1"/>
    <col min="7688" max="7688" width="16" style="8" customWidth="1"/>
    <col min="7689" max="7689" width="18" style="8" customWidth="1"/>
    <col min="7690" max="7936" width="11.42578125" style="8"/>
    <col min="7937" max="7937" width="24.5703125" style="8" customWidth="1"/>
    <col min="7938" max="7940" width="15.5703125" style="8" customWidth="1"/>
    <col min="7941" max="7941" width="14.42578125" style="8" bestFit="1" customWidth="1"/>
    <col min="7942" max="7942" width="24.5703125" style="8" customWidth="1"/>
    <col min="7943" max="7943" width="12.7109375" style="8" customWidth="1"/>
    <col min="7944" max="7944" width="16" style="8" customWidth="1"/>
    <col min="7945" max="7945" width="18" style="8" customWidth="1"/>
    <col min="7946" max="8192" width="11.42578125" style="8"/>
    <col min="8193" max="8193" width="24.5703125" style="8" customWidth="1"/>
    <col min="8194" max="8196" width="15.5703125" style="8" customWidth="1"/>
    <col min="8197" max="8197" width="14.42578125" style="8" bestFit="1" customWidth="1"/>
    <col min="8198" max="8198" width="24.5703125" style="8" customWidth="1"/>
    <col min="8199" max="8199" width="12.7109375" style="8" customWidth="1"/>
    <col min="8200" max="8200" width="16" style="8" customWidth="1"/>
    <col min="8201" max="8201" width="18" style="8" customWidth="1"/>
    <col min="8202" max="8448" width="11.42578125" style="8"/>
    <col min="8449" max="8449" width="24.5703125" style="8" customWidth="1"/>
    <col min="8450" max="8452" width="15.5703125" style="8" customWidth="1"/>
    <col min="8453" max="8453" width="14.42578125" style="8" bestFit="1" customWidth="1"/>
    <col min="8454" max="8454" width="24.5703125" style="8" customWidth="1"/>
    <col min="8455" max="8455" width="12.7109375" style="8" customWidth="1"/>
    <col min="8456" max="8456" width="16" style="8" customWidth="1"/>
    <col min="8457" max="8457" width="18" style="8" customWidth="1"/>
    <col min="8458" max="8704" width="11.42578125" style="8"/>
    <col min="8705" max="8705" width="24.5703125" style="8" customWidth="1"/>
    <col min="8706" max="8708" width="15.5703125" style="8" customWidth="1"/>
    <col min="8709" max="8709" width="14.42578125" style="8" bestFit="1" customWidth="1"/>
    <col min="8710" max="8710" width="24.5703125" style="8" customWidth="1"/>
    <col min="8711" max="8711" width="12.7109375" style="8" customWidth="1"/>
    <col min="8712" max="8712" width="16" style="8" customWidth="1"/>
    <col min="8713" max="8713" width="18" style="8" customWidth="1"/>
    <col min="8714" max="8960" width="11.42578125" style="8"/>
    <col min="8961" max="8961" width="24.5703125" style="8" customWidth="1"/>
    <col min="8962" max="8964" width="15.5703125" style="8" customWidth="1"/>
    <col min="8965" max="8965" width="14.42578125" style="8" bestFit="1" customWidth="1"/>
    <col min="8966" max="8966" width="24.5703125" style="8" customWidth="1"/>
    <col min="8967" max="8967" width="12.7109375" style="8" customWidth="1"/>
    <col min="8968" max="8968" width="16" style="8" customWidth="1"/>
    <col min="8969" max="8969" width="18" style="8" customWidth="1"/>
    <col min="8970" max="9216" width="11.42578125" style="8"/>
    <col min="9217" max="9217" width="24.5703125" style="8" customWidth="1"/>
    <col min="9218" max="9220" width="15.5703125" style="8" customWidth="1"/>
    <col min="9221" max="9221" width="14.42578125" style="8" bestFit="1" customWidth="1"/>
    <col min="9222" max="9222" width="24.5703125" style="8" customWidth="1"/>
    <col min="9223" max="9223" width="12.7109375" style="8" customWidth="1"/>
    <col min="9224" max="9224" width="16" style="8" customWidth="1"/>
    <col min="9225" max="9225" width="18" style="8" customWidth="1"/>
    <col min="9226" max="9472" width="11.42578125" style="8"/>
    <col min="9473" max="9473" width="24.5703125" style="8" customWidth="1"/>
    <col min="9474" max="9476" width="15.5703125" style="8" customWidth="1"/>
    <col min="9477" max="9477" width="14.42578125" style="8" bestFit="1" customWidth="1"/>
    <col min="9478" max="9478" width="24.5703125" style="8" customWidth="1"/>
    <col min="9479" max="9479" width="12.7109375" style="8" customWidth="1"/>
    <col min="9480" max="9480" width="16" style="8" customWidth="1"/>
    <col min="9481" max="9481" width="18" style="8" customWidth="1"/>
    <col min="9482" max="9728" width="11.42578125" style="8"/>
    <col min="9729" max="9729" width="24.5703125" style="8" customWidth="1"/>
    <col min="9730" max="9732" width="15.5703125" style="8" customWidth="1"/>
    <col min="9733" max="9733" width="14.42578125" style="8" bestFit="1" customWidth="1"/>
    <col min="9734" max="9734" width="24.5703125" style="8" customWidth="1"/>
    <col min="9735" max="9735" width="12.7109375" style="8" customWidth="1"/>
    <col min="9736" max="9736" width="16" style="8" customWidth="1"/>
    <col min="9737" max="9737" width="18" style="8" customWidth="1"/>
    <col min="9738" max="9984" width="11.42578125" style="8"/>
    <col min="9985" max="9985" width="24.5703125" style="8" customWidth="1"/>
    <col min="9986" max="9988" width="15.5703125" style="8" customWidth="1"/>
    <col min="9989" max="9989" width="14.42578125" style="8" bestFit="1" customWidth="1"/>
    <col min="9990" max="9990" width="24.5703125" style="8" customWidth="1"/>
    <col min="9991" max="9991" width="12.7109375" style="8" customWidth="1"/>
    <col min="9992" max="9992" width="16" style="8" customWidth="1"/>
    <col min="9993" max="9993" width="18" style="8" customWidth="1"/>
    <col min="9994" max="10240" width="11.42578125" style="8"/>
    <col min="10241" max="10241" width="24.5703125" style="8" customWidth="1"/>
    <col min="10242" max="10244" width="15.5703125" style="8" customWidth="1"/>
    <col min="10245" max="10245" width="14.42578125" style="8" bestFit="1" customWidth="1"/>
    <col min="10246" max="10246" width="24.5703125" style="8" customWidth="1"/>
    <col min="10247" max="10247" width="12.7109375" style="8" customWidth="1"/>
    <col min="10248" max="10248" width="16" style="8" customWidth="1"/>
    <col min="10249" max="10249" width="18" style="8" customWidth="1"/>
    <col min="10250" max="10496" width="11.42578125" style="8"/>
    <col min="10497" max="10497" width="24.5703125" style="8" customWidth="1"/>
    <col min="10498" max="10500" width="15.5703125" style="8" customWidth="1"/>
    <col min="10501" max="10501" width="14.42578125" style="8" bestFit="1" customWidth="1"/>
    <col min="10502" max="10502" width="24.5703125" style="8" customWidth="1"/>
    <col min="10503" max="10503" width="12.7109375" style="8" customWidth="1"/>
    <col min="10504" max="10504" width="16" style="8" customWidth="1"/>
    <col min="10505" max="10505" width="18" style="8" customWidth="1"/>
    <col min="10506" max="10752" width="11.42578125" style="8"/>
    <col min="10753" max="10753" width="24.5703125" style="8" customWidth="1"/>
    <col min="10754" max="10756" width="15.5703125" style="8" customWidth="1"/>
    <col min="10757" max="10757" width="14.42578125" style="8" bestFit="1" customWidth="1"/>
    <col min="10758" max="10758" width="24.5703125" style="8" customWidth="1"/>
    <col min="10759" max="10759" width="12.7109375" style="8" customWidth="1"/>
    <col min="10760" max="10760" width="16" style="8" customWidth="1"/>
    <col min="10761" max="10761" width="18" style="8" customWidth="1"/>
    <col min="10762" max="11008" width="11.42578125" style="8"/>
    <col min="11009" max="11009" width="24.5703125" style="8" customWidth="1"/>
    <col min="11010" max="11012" width="15.5703125" style="8" customWidth="1"/>
    <col min="11013" max="11013" width="14.42578125" style="8" bestFit="1" customWidth="1"/>
    <col min="11014" max="11014" width="24.5703125" style="8" customWidth="1"/>
    <col min="11015" max="11015" width="12.7109375" style="8" customWidth="1"/>
    <col min="11016" max="11016" width="16" style="8" customWidth="1"/>
    <col min="11017" max="11017" width="18" style="8" customWidth="1"/>
    <col min="11018" max="11264" width="11.42578125" style="8"/>
    <col min="11265" max="11265" width="24.5703125" style="8" customWidth="1"/>
    <col min="11266" max="11268" width="15.5703125" style="8" customWidth="1"/>
    <col min="11269" max="11269" width="14.42578125" style="8" bestFit="1" customWidth="1"/>
    <col min="11270" max="11270" width="24.5703125" style="8" customWidth="1"/>
    <col min="11271" max="11271" width="12.7109375" style="8" customWidth="1"/>
    <col min="11272" max="11272" width="16" style="8" customWidth="1"/>
    <col min="11273" max="11273" width="18" style="8" customWidth="1"/>
    <col min="11274" max="11520" width="11.42578125" style="8"/>
    <col min="11521" max="11521" width="24.5703125" style="8" customWidth="1"/>
    <col min="11522" max="11524" width="15.5703125" style="8" customWidth="1"/>
    <col min="11525" max="11525" width="14.42578125" style="8" bestFit="1" customWidth="1"/>
    <col min="11526" max="11526" width="24.5703125" style="8" customWidth="1"/>
    <col min="11527" max="11527" width="12.7109375" style="8" customWidth="1"/>
    <col min="11528" max="11528" width="16" style="8" customWidth="1"/>
    <col min="11529" max="11529" width="18" style="8" customWidth="1"/>
    <col min="11530" max="11776" width="11.42578125" style="8"/>
    <col min="11777" max="11777" width="24.5703125" style="8" customWidth="1"/>
    <col min="11778" max="11780" width="15.5703125" style="8" customWidth="1"/>
    <col min="11781" max="11781" width="14.42578125" style="8" bestFit="1" customWidth="1"/>
    <col min="11782" max="11782" width="24.5703125" style="8" customWidth="1"/>
    <col min="11783" max="11783" width="12.7109375" style="8" customWidth="1"/>
    <col min="11784" max="11784" width="16" style="8" customWidth="1"/>
    <col min="11785" max="11785" width="18" style="8" customWidth="1"/>
    <col min="11786" max="12032" width="11.42578125" style="8"/>
    <col min="12033" max="12033" width="24.5703125" style="8" customWidth="1"/>
    <col min="12034" max="12036" width="15.5703125" style="8" customWidth="1"/>
    <col min="12037" max="12037" width="14.42578125" style="8" bestFit="1" customWidth="1"/>
    <col min="12038" max="12038" width="24.5703125" style="8" customWidth="1"/>
    <col min="12039" max="12039" width="12.7109375" style="8" customWidth="1"/>
    <col min="12040" max="12040" width="16" style="8" customWidth="1"/>
    <col min="12041" max="12041" width="18" style="8" customWidth="1"/>
    <col min="12042" max="12288" width="11.42578125" style="8"/>
    <col min="12289" max="12289" width="24.5703125" style="8" customWidth="1"/>
    <col min="12290" max="12292" width="15.5703125" style="8" customWidth="1"/>
    <col min="12293" max="12293" width="14.42578125" style="8" bestFit="1" customWidth="1"/>
    <col min="12294" max="12294" width="24.5703125" style="8" customWidth="1"/>
    <col min="12295" max="12295" width="12.7109375" style="8" customWidth="1"/>
    <col min="12296" max="12296" width="16" style="8" customWidth="1"/>
    <col min="12297" max="12297" width="18" style="8" customWidth="1"/>
    <col min="12298" max="12544" width="11.42578125" style="8"/>
    <col min="12545" max="12545" width="24.5703125" style="8" customWidth="1"/>
    <col min="12546" max="12548" width="15.5703125" style="8" customWidth="1"/>
    <col min="12549" max="12549" width="14.42578125" style="8" bestFit="1" customWidth="1"/>
    <col min="12550" max="12550" width="24.5703125" style="8" customWidth="1"/>
    <col min="12551" max="12551" width="12.7109375" style="8" customWidth="1"/>
    <col min="12552" max="12552" width="16" style="8" customWidth="1"/>
    <col min="12553" max="12553" width="18" style="8" customWidth="1"/>
    <col min="12554" max="12800" width="11.42578125" style="8"/>
    <col min="12801" max="12801" width="24.5703125" style="8" customWidth="1"/>
    <col min="12802" max="12804" width="15.5703125" style="8" customWidth="1"/>
    <col min="12805" max="12805" width="14.42578125" style="8" bestFit="1" customWidth="1"/>
    <col min="12806" max="12806" width="24.5703125" style="8" customWidth="1"/>
    <col min="12807" max="12807" width="12.7109375" style="8" customWidth="1"/>
    <col min="12808" max="12808" width="16" style="8" customWidth="1"/>
    <col min="12809" max="12809" width="18" style="8" customWidth="1"/>
    <col min="12810" max="13056" width="11.42578125" style="8"/>
    <col min="13057" max="13057" width="24.5703125" style="8" customWidth="1"/>
    <col min="13058" max="13060" width="15.5703125" style="8" customWidth="1"/>
    <col min="13061" max="13061" width="14.42578125" style="8" bestFit="1" customWidth="1"/>
    <col min="13062" max="13062" width="24.5703125" style="8" customWidth="1"/>
    <col min="13063" max="13063" width="12.7109375" style="8" customWidth="1"/>
    <col min="13064" max="13064" width="16" style="8" customWidth="1"/>
    <col min="13065" max="13065" width="18" style="8" customWidth="1"/>
    <col min="13066" max="13312" width="11.42578125" style="8"/>
    <col min="13313" max="13313" width="24.5703125" style="8" customWidth="1"/>
    <col min="13314" max="13316" width="15.5703125" style="8" customWidth="1"/>
    <col min="13317" max="13317" width="14.42578125" style="8" bestFit="1" customWidth="1"/>
    <col min="13318" max="13318" width="24.5703125" style="8" customWidth="1"/>
    <col min="13319" max="13319" width="12.7109375" style="8" customWidth="1"/>
    <col min="13320" max="13320" width="16" style="8" customWidth="1"/>
    <col min="13321" max="13321" width="18" style="8" customWidth="1"/>
    <col min="13322" max="13568" width="11.42578125" style="8"/>
    <col min="13569" max="13569" width="24.5703125" style="8" customWidth="1"/>
    <col min="13570" max="13572" width="15.5703125" style="8" customWidth="1"/>
    <col min="13573" max="13573" width="14.42578125" style="8" bestFit="1" customWidth="1"/>
    <col min="13574" max="13574" width="24.5703125" style="8" customWidth="1"/>
    <col min="13575" max="13575" width="12.7109375" style="8" customWidth="1"/>
    <col min="13576" max="13576" width="16" style="8" customWidth="1"/>
    <col min="13577" max="13577" width="18" style="8" customWidth="1"/>
    <col min="13578" max="13824" width="11.42578125" style="8"/>
    <col min="13825" max="13825" width="24.5703125" style="8" customWidth="1"/>
    <col min="13826" max="13828" width="15.5703125" style="8" customWidth="1"/>
    <col min="13829" max="13829" width="14.42578125" style="8" bestFit="1" customWidth="1"/>
    <col min="13830" max="13830" width="24.5703125" style="8" customWidth="1"/>
    <col min="13831" max="13831" width="12.7109375" style="8" customWidth="1"/>
    <col min="13832" max="13832" width="16" style="8" customWidth="1"/>
    <col min="13833" max="13833" width="18" style="8" customWidth="1"/>
    <col min="13834" max="14080" width="11.42578125" style="8"/>
    <col min="14081" max="14081" width="24.5703125" style="8" customWidth="1"/>
    <col min="14082" max="14084" width="15.5703125" style="8" customWidth="1"/>
    <col min="14085" max="14085" width="14.42578125" style="8" bestFit="1" customWidth="1"/>
    <col min="14086" max="14086" width="24.5703125" style="8" customWidth="1"/>
    <col min="14087" max="14087" width="12.7109375" style="8" customWidth="1"/>
    <col min="14088" max="14088" width="16" style="8" customWidth="1"/>
    <col min="14089" max="14089" width="18" style="8" customWidth="1"/>
    <col min="14090" max="14336" width="11.42578125" style="8"/>
    <col min="14337" max="14337" width="24.5703125" style="8" customWidth="1"/>
    <col min="14338" max="14340" width="15.5703125" style="8" customWidth="1"/>
    <col min="14341" max="14341" width="14.42578125" style="8" bestFit="1" customWidth="1"/>
    <col min="14342" max="14342" width="24.5703125" style="8" customWidth="1"/>
    <col min="14343" max="14343" width="12.7109375" style="8" customWidth="1"/>
    <col min="14344" max="14344" width="16" style="8" customWidth="1"/>
    <col min="14345" max="14345" width="18" style="8" customWidth="1"/>
    <col min="14346" max="14592" width="11.42578125" style="8"/>
    <col min="14593" max="14593" width="24.5703125" style="8" customWidth="1"/>
    <col min="14594" max="14596" width="15.5703125" style="8" customWidth="1"/>
    <col min="14597" max="14597" width="14.42578125" style="8" bestFit="1" customWidth="1"/>
    <col min="14598" max="14598" width="24.5703125" style="8" customWidth="1"/>
    <col min="14599" max="14599" width="12.7109375" style="8" customWidth="1"/>
    <col min="14600" max="14600" width="16" style="8" customWidth="1"/>
    <col min="14601" max="14601" width="18" style="8" customWidth="1"/>
    <col min="14602" max="14848" width="11.42578125" style="8"/>
    <col min="14849" max="14849" width="24.5703125" style="8" customWidth="1"/>
    <col min="14850" max="14852" width="15.5703125" style="8" customWidth="1"/>
    <col min="14853" max="14853" width="14.42578125" style="8" bestFit="1" customWidth="1"/>
    <col min="14854" max="14854" width="24.5703125" style="8" customWidth="1"/>
    <col min="14855" max="14855" width="12.7109375" style="8" customWidth="1"/>
    <col min="14856" max="14856" width="16" style="8" customWidth="1"/>
    <col min="14857" max="14857" width="18" style="8" customWidth="1"/>
    <col min="14858" max="15104" width="11.42578125" style="8"/>
    <col min="15105" max="15105" width="24.5703125" style="8" customWidth="1"/>
    <col min="15106" max="15108" width="15.5703125" style="8" customWidth="1"/>
    <col min="15109" max="15109" width="14.42578125" style="8" bestFit="1" customWidth="1"/>
    <col min="15110" max="15110" width="24.5703125" style="8" customWidth="1"/>
    <col min="15111" max="15111" width="12.7109375" style="8" customWidth="1"/>
    <col min="15112" max="15112" width="16" style="8" customWidth="1"/>
    <col min="15113" max="15113" width="18" style="8" customWidth="1"/>
    <col min="15114" max="15360" width="11.42578125" style="8"/>
    <col min="15361" max="15361" width="24.5703125" style="8" customWidth="1"/>
    <col min="15362" max="15364" width="15.5703125" style="8" customWidth="1"/>
    <col min="15365" max="15365" width="14.42578125" style="8" bestFit="1" customWidth="1"/>
    <col min="15366" max="15366" width="24.5703125" style="8" customWidth="1"/>
    <col min="15367" max="15367" width="12.7109375" style="8" customWidth="1"/>
    <col min="15368" max="15368" width="16" style="8" customWidth="1"/>
    <col min="15369" max="15369" width="18" style="8" customWidth="1"/>
    <col min="15370" max="15616" width="11.42578125" style="8"/>
    <col min="15617" max="15617" width="24.5703125" style="8" customWidth="1"/>
    <col min="15618" max="15620" width="15.5703125" style="8" customWidth="1"/>
    <col min="15621" max="15621" width="14.42578125" style="8" bestFit="1" customWidth="1"/>
    <col min="15622" max="15622" width="24.5703125" style="8" customWidth="1"/>
    <col min="15623" max="15623" width="12.7109375" style="8" customWidth="1"/>
    <col min="15624" max="15624" width="16" style="8" customWidth="1"/>
    <col min="15625" max="15625" width="18" style="8" customWidth="1"/>
    <col min="15626" max="15872" width="11.42578125" style="8"/>
    <col min="15873" max="15873" width="24.5703125" style="8" customWidth="1"/>
    <col min="15874" max="15876" width="15.5703125" style="8" customWidth="1"/>
    <col min="15877" max="15877" width="14.42578125" style="8" bestFit="1" customWidth="1"/>
    <col min="15878" max="15878" width="24.5703125" style="8" customWidth="1"/>
    <col min="15879" max="15879" width="12.7109375" style="8" customWidth="1"/>
    <col min="15880" max="15880" width="16" style="8" customWidth="1"/>
    <col min="15881" max="15881" width="18" style="8" customWidth="1"/>
    <col min="15882" max="16128" width="11.42578125" style="8"/>
    <col min="16129" max="16129" width="24.5703125" style="8" customWidth="1"/>
    <col min="16130" max="16132" width="15.5703125" style="8" customWidth="1"/>
    <col min="16133" max="16133" width="14.42578125" style="8" bestFit="1" customWidth="1"/>
    <col min="16134" max="16134" width="24.5703125" style="8" customWidth="1"/>
    <col min="16135" max="16135" width="12.7109375" style="8" customWidth="1"/>
    <col min="16136" max="16136" width="16" style="8" customWidth="1"/>
    <col min="16137" max="16137" width="18" style="8" customWidth="1"/>
    <col min="16138" max="16384" width="11.42578125" style="8"/>
  </cols>
  <sheetData>
    <row r="1" spans="1:11">
      <c r="A1" s="405" t="s">
        <v>107</v>
      </c>
      <c r="B1" s="406"/>
      <c r="C1" s="406"/>
      <c r="D1" s="407"/>
    </row>
    <row r="2" spans="1:11" ht="12.75" customHeight="1">
      <c r="A2" s="408" t="s">
        <v>53</v>
      </c>
      <c r="B2" s="409"/>
      <c r="C2" s="409"/>
      <c r="D2" s="410"/>
    </row>
    <row r="3" spans="1:11" ht="13.5" thickBot="1">
      <c r="A3" s="676" t="s">
        <v>4</v>
      </c>
      <c r="B3" s="576"/>
      <c r="C3" s="146"/>
      <c r="D3" s="325"/>
      <c r="F3" s="88"/>
    </row>
    <row r="4" spans="1:11" ht="23.25" thickTop="1">
      <c r="A4" s="679" t="s">
        <v>29</v>
      </c>
      <c r="B4" s="679" t="s">
        <v>54</v>
      </c>
      <c r="C4" s="679" t="s">
        <v>55</v>
      </c>
      <c r="D4" s="679" t="s">
        <v>56</v>
      </c>
      <c r="F4" s="89"/>
      <c r="G4" s="89"/>
      <c r="H4" s="89"/>
      <c r="I4" s="89"/>
    </row>
    <row r="5" spans="1:11" ht="16.5" customHeight="1">
      <c r="A5" s="326" t="s">
        <v>8</v>
      </c>
      <c r="B5" s="89">
        <v>33258.35</v>
      </c>
      <c r="C5" s="89">
        <v>11085.01</v>
      </c>
      <c r="D5" s="89">
        <f>B5+C5</f>
        <v>44343.360000000001</v>
      </c>
      <c r="E5" s="9"/>
      <c r="F5" s="89"/>
      <c r="G5" s="89"/>
      <c r="H5" s="89"/>
      <c r="I5" s="89"/>
      <c r="J5" s="89"/>
      <c r="K5" s="89"/>
    </row>
    <row r="6" spans="1:11" ht="16.5" customHeight="1">
      <c r="A6" s="327" t="s">
        <v>9</v>
      </c>
      <c r="B6" s="89">
        <v>120258.77</v>
      </c>
      <c r="C6" s="89">
        <v>40082.239999999998</v>
      </c>
      <c r="D6" s="89">
        <f t="shared" ref="D6:D14" si="0">B6+C6</f>
        <v>160341.01</v>
      </c>
      <c r="E6" s="9"/>
      <c r="F6" s="89"/>
      <c r="G6" s="89"/>
      <c r="H6" s="89"/>
      <c r="I6" s="89"/>
    </row>
    <row r="7" spans="1:11" ht="16.5" customHeight="1">
      <c r="A7" s="327" t="s">
        <v>10</v>
      </c>
      <c r="B7" s="89">
        <v>10352.530000000001</v>
      </c>
      <c r="C7" s="89">
        <v>3450.5</v>
      </c>
      <c r="D7" s="89">
        <f t="shared" si="0"/>
        <v>13803.03</v>
      </c>
      <c r="E7" s="9"/>
      <c r="F7" s="89"/>
      <c r="G7" s="89"/>
      <c r="H7" s="89"/>
      <c r="I7" s="89"/>
    </row>
    <row r="8" spans="1:11" ht="16.5" customHeight="1">
      <c r="A8" s="326" t="s">
        <v>11</v>
      </c>
      <c r="B8" s="89">
        <v>4050.58</v>
      </c>
      <c r="C8" s="89">
        <v>1350.06</v>
      </c>
      <c r="D8" s="89">
        <f t="shared" si="0"/>
        <v>5400.6399999999994</v>
      </c>
      <c r="E8" s="9"/>
      <c r="F8" s="89"/>
      <c r="G8" s="89"/>
      <c r="H8" s="89"/>
      <c r="I8" s="89"/>
    </row>
    <row r="9" spans="1:11" ht="16.5" customHeight="1">
      <c r="A9" s="327" t="s">
        <v>13</v>
      </c>
      <c r="B9" s="89">
        <v>16407.830000000002</v>
      </c>
      <c r="C9" s="89">
        <v>5468.73</v>
      </c>
      <c r="D9" s="89">
        <f t="shared" si="0"/>
        <v>21876.560000000001</v>
      </c>
      <c r="E9" s="9"/>
      <c r="F9" s="89"/>
      <c r="G9" s="89"/>
      <c r="H9" s="89"/>
      <c r="I9" s="89"/>
    </row>
    <row r="10" spans="1:11" ht="16.5" customHeight="1">
      <c r="A10" s="326" t="s">
        <v>14</v>
      </c>
      <c r="B10" s="89">
        <v>41138.160000000003</v>
      </c>
      <c r="C10" s="89">
        <v>13711.35</v>
      </c>
      <c r="D10" s="89">
        <f t="shared" si="0"/>
        <v>54849.51</v>
      </c>
      <c r="E10" s="9"/>
      <c r="F10" s="89"/>
      <c r="G10" s="89"/>
      <c r="H10" s="89"/>
      <c r="I10" s="89"/>
    </row>
    <row r="11" spans="1:11" ht="16.5" customHeight="1">
      <c r="A11" s="326" t="s">
        <v>16</v>
      </c>
      <c r="B11" s="89">
        <v>25552.46</v>
      </c>
      <c r="C11" s="89">
        <v>8516.6299999999992</v>
      </c>
      <c r="D11" s="89">
        <f t="shared" si="0"/>
        <v>34069.089999999997</v>
      </c>
      <c r="E11" s="9"/>
      <c r="F11" s="89"/>
      <c r="G11" s="89"/>
      <c r="H11" s="89"/>
      <c r="I11" s="89"/>
    </row>
    <row r="12" spans="1:11" ht="16.5" customHeight="1">
      <c r="A12" s="326" t="s">
        <v>17</v>
      </c>
      <c r="B12" s="89">
        <v>35048.07</v>
      </c>
      <c r="C12" s="89">
        <v>11681.52</v>
      </c>
      <c r="D12" s="89">
        <f t="shared" si="0"/>
        <v>46729.59</v>
      </c>
      <c r="E12" s="9"/>
      <c r="F12" s="89"/>
      <c r="G12" s="89"/>
      <c r="H12" s="89"/>
      <c r="I12" s="89"/>
    </row>
    <row r="13" spans="1:11" ht="16.5" customHeight="1">
      <c r="A13" s="326" t="s">
        <v>18</v>
      </c>
      <c r="B13" s="89">
        <v>18785.689999999999</v>
      </c>
      <c r="C13" s="89">
        <v>6261.27</v>
      </c>
      <c r="D13" s="89">
        <f t="shared" si="0"/>
        <v>25046.959999999999</v>
      </c>
      <c r="E13" s="9"/>
      <c r="F13" s="89"/>
      <c r="G13" s="144"/>
      <c r="H13" s="144"/>
      <c r="I13" s="144"/>
    </row>
    <row r="14" spans="1:11" ht="16.5" customHeight="1">
      <c r="A14" s="326" t="s">
        <v>21</v>
      </c>
      <c r="B14" s="89">
        <v>14513.77</v>
      </c>
      <c r="C14" s="89">
        <v>4837.4399999999996</v>
      </c>
      <c r="D14" s="89">
        <f t="shared" si="0"/>
        <v>19351.21</v>
      </c>
      <c r="E14" s="9"/>
      <c r="F14" s="89"/>
      <c r="G14" s="144"/>
      <c r="H14" s="144"/>
      <c r="I14" s="144"/>
    </row>
    <row r="15" spans="1:11" ht="21" customHeight="1" thickBot="1">
      <c r="A15" s="680" t="s">
        <v>6</v>
      </c>
      <c r="B15" s="831">
        <f>SUM(B5:B14)</f>
        <v>319366.21000000002</v>
      </c>
      <c r="C15" s="831">
        <f>SUM(C5:C14)</f>
        <v>106444.75000000001</v>
      </c>
      <c r="D15" s="831">
        <f>SUM(D5:D14)</f>
        <v>425810.95999999996</v>
      </c>
      <c r="E15" s="9"/>
      <c r="F15" s="89"/>
      <c r="G15" s="145"/>
      <c r="H15" s="145"/>
      <c r="I15" s="145"/>
    </row>
    <row r="16" spans="1:11" s="90" customFormat="1" ht="21" customHeight="1" thickTop="1">
      <c r="A16" s="411" t="s">
        <v>22</v>
      </c>
      <c r="B16" s="328"/>
      <c r="C16" s="328"/>
      <c r="D16" s="329"/>
      <c r="F16" s="89"/>
      <c r="G16" s="144"/>
      <c r="H16" s="144"/>
      <c r="I16" s="144"/>
    </row>
    <row r="17" spans="2:9" s="90" customFormat="1" ht="11.25" customHeight="1">
      <c r="F17" s="89"/>
      <c r="G17" s="144"/>
      <c r="H17" s="144"/>
      <c r="I17" s="144"/>
    </row>
    <row r="18" spans="2:9" s="90" customFormat="1" ht="11.25" customHeight="1">
      <c r="B18" s="117"/>
      <c r="C18" s="117"/>
      <c r="D18" s="91"/>
      <c r="F18" s="89"/>
      <c r="G18" s="144"/>
      <c r="H18" s="144"/>
      <c r="I18" s="144"/>
    </row>
    <row r="19" spans="2:9" ht="15.75" customHeight="1">
      <c r="B19" s="91"/>
      <c r="C19" s="91"/>
      <c r="D19" s="91"/>
      <c r="F19" s="89"/>
      <c r="G19" s="144"/>
      <c r="H19" s="144"/>
      <c r="I19" s="144"/>
    </row>
    <row r="20" spans="2:9" ht="15.75" customHeight="1">
      <c r="B20" s="91"/>
      <c r="C20" s="91"/>
      <c r="D20" s="91"/>
      <c r="G20" s="146"/>
      <c r="H20" s="146"/>
      <c r="I20" s="146"/>
    </row>
    <row r="21" spans="2:9" ht="15.75" customHeight="1">
      <c r="B21" s="91"/>
      <c r="C21" s="91"/>
      <c r="D21" s="91"/>
    </row>
    <row r="22" spans="2:9" ht="15.75" customHeight="1">
      <c r="B22" s="100"/>
      <c r="C22" s="100"/>
      <c r="D22" s="91"/>
    </row>
    <row r="23" spans="2:9" ht="15.75" customHeight="1"/>
    <row r="24" spans="2:9" ht="15.75" customHeight="1"/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/>
  </sheetViews>
  <sheetFormatPr baseColWidth="10" defaultColWidth="11.42578125" defaultRowHeight="11.25"/>
  <cols>
    <col min="1" max="2" width="21" style="241" customWidth="1"/>
    <col min="3" max="3" width="19" style="241" customWidth="1"/>
    <col min="4" max="4" width="18" style="241" customWidth="1"/>
    <col min="5" max="5" width="17.5703125" style="241" customWidth="1"/>
    <col min="6" max="11" width="14.5703125" style="241" customWidth="1"/>
    <col min="12" max="256" width="11.42578125" style="241"/>
    <col min="257" max="258" width="21" style="241" customWidth="1"/>
    <col min="259" max="259" width="16.28515625" style="241" customWidth="1"/>
    <col min="260" max="260" width="15.7109375" style="241" customWidth="1"/>
    <col min="261" max="261" width="17.5703125" style="241" customWidth="1"/>
    <col min="262" max="267" width="14.5703125" style="241" customWidth="1"/>
    <col min="268" max="512" width="11.42578125" style="241"/>
    <col min="513" max="514" width="21" style="241" customWidth="1"/>
    <col min="515" max="515" width="16.28515625" style="241" customWidth="1"/>
    <col min="516" max="516" width="15.7109375" style="241" customWidth="1"/>
    <col min="517" max="517" width="17.5703125" style="241" customWidth="1"/>
    <col min="518" max="523" width="14.5703125" style="241" customWidth="1"/>
    <col min="524" max="768" width="11.42578125" style="241"/>
    <col min="769" max="770" width="21" style="241" customWidth="1"/>
    <col min="771" max="771" width="16.28515625" style="241" customWidth="1"/>
    <col min="772" max="772" width="15.7109375" style="241" customWidth="1"/>
    <col min="773" max="773" width="17.5703125" style="241" customWidth="1"/>
    <col min="774" max="779" width="14.5703125" style="241" customWidth="1"/>
    <col min="780" max="1024" width="11.42578125" style="241"/>
    <col min="1025" max="1026" width="21" style="241" customWidth="1"/>
    <col min="1027" max="1027" width="16.28515625" style="241" customWidth="1"/>
    <col min="1028" max="1028" width="15.7109375" style="241" customWidth="1"/>
    <col min="1029" max="1029" width="17.5703125" style="241" customWidth="1"/>
    <col min="1030" max="1035" width="14.5703125" style="241" customWidth="1"/>
    <col min="1036" max="1280" width="11.42578125" style="241"/>
    <col min="1281" max="1282" width="21" style="241" customWidth="1"/>
    <col min="1283" max="1283" width="16.28515625" style="241" customWidth="1"/>
    <col min="1284" max="1284" width="15.7109375" style="241" customWidth="1"/>
    <col min="1285" max="1285" width="17.5703125" style="241" customWidth="1"/>
    <col min="1286" max="1291" width="14.5703125" style="241" customWidth="1"/>
    <col min="1292" max="1536" width="11.42578125" style="241"/>
    <col min="1537" max="1538" width="21" style="241" customWidth="1"/>
    <col min="1539" max="1539" width="16.28515625" style="241" customWidth="1"/>
    <col min="1540" max="1540" width="15.7109375" style="241" customWidth="1"/>
    <col min="1541" max="1541" width="17.5703125" style="241" customWidth="1"/>
    <col min="1542" max="1547" width="14.5703125" style="241" customWidth="1"/>
    <col min="1548" max="1792" width="11.42578125" style="241"/>
    <col min="1793" max="1794" width="21" style="241" customWidth="1"/>
    <col min="1795" max="1795" width="16.28515625" style="241" customWidth="1"/>
    <col min="1796" max="1796" width="15.7109375" style="241" customWidth="1"/>
    <col min="1797" max="1797" width="17.5703125" style="241" customWidth="1"/>
    <col min="1798" max="1803" width="14.5703125" style="241" customWidth="1"/>
    <col min="1804" max="2048" width="11.42578125" style="241"/>
    <col min="2049" max="2050" width="21" style="241" customWidth="1"/>
    <col min="2051" max="2051" width="16.28515625" style="241" customWidth="1"/>
    <col min="2052" max="2052" width="15.7109375" style="241" customWidth="1"/>
    <col min="2053" max="2053" width="17.5703125" style="241" customWidth="1"/>
    <col min="2054" max="2059" width="14.5703125" style="241" customWidth="1"/>
    <col min="2060" max="2304" width="11.42578125" style="241"/>
    <col min="2305" max="2306" width="21" style="241" customWidth="1"/>
    <col min="2307" max="2307" width="16.28515625" style="241" customWidth="1"/>
    <col min="2308" max="2308" width="15.7109375" style="241" customWidth="1"/>
    <col min="2309" max="2309" width="17.5703125" style="241" customWidth="1"/>
    <col min="2310" max="2315" width="14.5703125" style="241" customWidth="1"/>
    <col min="2316" max="2560" width="11.42578125" style="241"/>
    <col min="2561" max="2562" width="21" style="241" customWidth="1"/>
    <col min="2563" max="2563" width="16.28515625" style="241" customWidth="1"/>
    <col min="2564" max="2564" width="15.7109375" style="241" customWidth="1"/>
    <col min="2565" max="2565" width="17.5703125" style="241" customWidth="1"/>
    <col min="2566" max="2571" width="14.5703125" style="241" customWidth="1"/>
    <col min="2572" max="2816" width="11.42578125" style="241"/>
    <col min="2817" max="2818" width="21" style="241" customWidth="1"/>
    <col min="2819" max="2819" width="16.28515625" style="241" customWidth="1"/>
    <col min="2820" max="2820" width="15.7109375" style="241" customWidth="1"/>
    <col min="2821" max="2821" width="17.5703125" style="241" customWidth="1"/>
    <col min="2822" max="2827" width="14.5703125" style="241" customWidth="1"/>
    <col min="2828" max="3072" width="11.42578125" style="241"/>
    <col min="3073" max="3074" width="21" style="241" customWidth="1"/>
    <col min="3075" max="3075" width="16.28515625" style="241" customWidth="1"/>
    <col min="3076" max="3076" width="15.7109375" style="241" customWidth="1"/>
    <col min="3077" max="3077" width="17.5703125" style="241" customWidth="1"/>
    <col min="3078" max="3083" width="14.5703125" style="241" customWidth="1"/>
    <col min="3084" max="3328" width="11.42578125" style="241"/>
    <col min="3329" max="3330" width="21" style="241" customWidth="1"/>
    <col min="3331" max="3331" width="16.28515625" style="241" customWidth="1"/>
    <col min="3332" max="3332" width="15.7109375" style="241" customWidth="1"/>
    <col min="3333" max="3333" width="17.5703125" style="241" customWidth="1"/>
    <col min="3334" max="3339" width="14.5703125" style="241" customWidth="1"/>
    <col min="3340" max="3584" width="11.42578125" style="241"/>
    <col min="3585" max="3586" width="21" style="241" customWidth="1"/>
    <col min="3587" max="3587" width="16.28515625" style="241" customWidth="1"/>
    <col min="3588" max="3588" width="15.7109375" style="241" customWidth="1"/>
    <col min="3589" max="3589" width="17.5703125" style="241" customWidth="1"/>
    <col min="3590" max="3595" width="14.5703125" style="241" customWidth="1"/>
    <col min="3596" max="3840" width="11.42578125" style="241"/>
    <col min="3841" max="3842" width="21" style="241" customWidth="1"/>
    <col min="3843" max="3843" width="16.28515625" style="241" customWidth="1"/>
    <col min="3844" max="3844" width="15.7109375" style="241" customWidth="1"/>
    <col min="3845" max="3845" width="17.5703125" style="241" customWidth="1"/>
    <col min="3846" max="3851" width="14.5703125" style="241" customWidth="1"/>
    <col min="3852" max="4096" width="11.42578125" style="241"/>
    <col min="4097" max="4098" width="21" style="241" customWidth="1"/>
    <col min="4099" max="4099" width="16.28515625" style="241" customWidth="1"/>
    <col min="4100" max="4100" width="15.7109375" style="241" customWidth="1"/>
    <col min="4101" max="4101" width="17.5703125" style="241" customWidth="1"/>
    <col min="4102" max="4107" width="14.5703125" style="241" customWidth="1"/>
    <col min="4108" max="4352" width="11.42578125" style="241"/>
    <col min="4353" max="4354" width="21" style="241" customWidth="1"/>
    <col min="4355" max="4355" width="16.28515625" style="241" customWidth="1"/>
    <col min="4356" max="4356" width="15.7109375" style="241" customWidth="1"/>
    <col min="4357" max="4357" width="17.5703125" style="241" customWidth="1"/>
    <col min="4358" max="4363" width="14.5703125" style="241" customWidth="1"/>
    <col min="4364" max="4608" width="11.42578125" style="241"/>
    <col min="4609" max="4610" width="21" style="241" customWidth="1"/>
    <col min="4611" max="4611" width="16.28515625" style="241" customWidth="1"/>
    <col min="4612" max="4612" width="15.7109375" style="241" customWidth="1"/>
    <col min="4613" max="4613" width="17.5703125" style="241" customWidth="1"/>
    <col min="4614" max="4619" width="14.5703125" style="241" customWidth="1"/>
    <col min="4620" max="4864" width="11.42578125" style="241"/>
    <col min="4865" max="4866" width="21" style="241" customWidth="1"/>
    <col min="4867" max="4867" width="16.28515625" style="241" customWidth="1"/>
    <col min="4868" max="4868" width="15.7109375" style="241" customWidth="1"/>
    <col min="4869" max="4869" width="17.5703125" style="241" customWidth="1"/>
    <col min="4870" max="4875" width="14.5703125" style="241" customWidth="1"/>
    <col min="4876" max="5120" width="11.42578125" style="241"/>
    <col min="5121" max="5122" width="21" style="241" customWidth="1"/>
    <col min="5123" max="5123" width="16.28515625" style="241" customWidth="1"/>
    <col min="5124" max="5124" width="15.7109375" style="241" customWidth="1"/>
    <col min="5125" max="5125" width="17.5703125" style="241" customWidth="1"/>
    <col min="5126" max="5131" width="14.5703125" style="241" customWidth="1"/>
    <col min="5132" max="5376" width="11.42578125" style="241"/>
    <col min="5377" max="5378" width="21" style="241" customWidth="1"/>
    <col min="5379" max="5379" width="16.28515625" style="241" customWidth="1"/>
    <col min="5380" max="5380" width="15.7109375" style="241" customWidth="1"/>
    <col min="5381" max="5381" width="17.5703125" style="241" customWidth="1"/>
    <col min="5382" max="5387" width="14.5703125" style="241" customWidth="1"/>
    <col min="5388" max="5632" width="11.42578125" style="241"/>
    <col min="5633" max="5634" width="21" style="241" customWidth="1"/>
    <col min="5635" max="5635" width="16.28515625" style="241" customWidth="1"/>
    <col min="5636" max="5636" width="15.7109375" style="241" customWidth="1"/>
    <col min="5637" max="5637" width="17.5703125" style="241" customWidth="1"/>
    <col min="5638" max="5643" width="14.5703125" style="241" customWidth="1"/>
    <col min="5644" max="5888" width="11.42578125" style="241"/>
    <col min="5889" max="5890" width="21" style="241" customWidth="1"/>
    <col min="5891" max="5891" width="16.28515625" style="241" customWidth="1"/>
    <col min="5892" max="5892" width="15.7109375" style="241" customWidth="1"/>
    <col min="5893" max="5893" width="17.5703125" style="241" customWidth="1"/>
    <col min="5894" max="5899" width="14.5703125" style="241" customWidth="1"/>
    <col min="5900" max="6144" width="11.42578125" style="241"/>
    <col min="6145" max="6146" width="21" style="241" customWidth="1"/>
    <col min="6147" max="6147" width="16.28515625" style="241" customWidth="1"/>
    <col min="6148" max="6148" width="15.7109375" style="241" customWidth="1"/>
    <col min="6149" max="6149" width="17.5703125" style="241" customWidth="1"/>
    <col min="6150" max="6155" width="14.5703125" style="241" customWidth="1"/>
    <col min="6156" max="6400" width="11.42578125" style="241"/>
    <col min="6401" max="6402" width="21" style="241" customWidth="1"/>
    <col min="6403" max="6403" width="16.28515625" style="241" customWidth="1"/>
    <col min="6404" max="6404" width="15.7109375" style="241" customWidth="1"/>
    <col min="6405" max="6405" width="17.5703125" style="241" customWidth="1"/>
    <col min="6406" max="6411" width="14.5703125" style="241" customWidth="1"/>
    <col min="6412" max="6656" width="11.42578125" style="241"/>
    <col min="6657" max="6658" width="21" style="241" customWidth="1"/>
    <col min="6659" max="6659" width="16.28515625" style="241" customWidth="1"/>
    <col min="6660" max="6660" width="15.7109375" style="241" customWidth="1"/>
    <col min="6661" max="6661" width="17.5703125" style="241" customWidth="1"/>
    <col min="6662" max="6667" width="14.5703125" style="241" customWidth="1"/>
    <col min="6668" max="6912" width="11.42578125" style="241"/>
    <col min="6913" max="6914" width="21" style="241" customWidth="1"/>
    <col min="6915" max="6915" width="16.28515625" style="241" customWidth="1"/>
    <col min="6916" max="6916" width="15.7109375" style="241" customWidth="1"/>
    <col min="6917" max="6917" width="17.5703125" style="241" customWidth="1"/>
    <col min="6918" max="6923" width="14.5703125" style="241" customWidth="1"/>
    <col min="6924" max="7168" width="11.42578125" style="241"/>
    <col min="7169" max="7170" width="21" style="241" customWidth="1"/>
    <col min="7171" max="7171" width="16.28515625" style="241" customWidth="1"/>
    <col min="7172" max="7172" width="15.7109375" style="241" customWidth="1"/>
    <col min="7173" max="7173" width="17.5703125" style="241" customWidth="1"/>
    <col min="7174" max="7179" width="14.5703125" style="241" customWidth="1"/>
    <col min="7180" max="7424" width="11.42578125" style="241"/>
    <col min="7425" max="7426" width="21" style="241" customWidth="1"/>
    <col min="7427" max="7427" width="16.28515625" style="241" customWidth="1"/>
    <col min="7428" max="7428" width="15.7109375" style="241" customWidth="1"/>
    <col min="7429" max="7429" width="17.5703125" style="241" customWidth="1"/>
    <col min="7430" max="7435" width="14.5703125" style="241" customWidth="1"/>
    <col min="7436" max="7680" width="11.42578125" style="241"/>
    <col min="7681" max="7682" width="21" style="241" customWidth="1"/>
    <col min="7683" max="7683" width="16.28515625" style="241" customWidth="1"/>
    <col min="7684" max="7684" width="15.7109375" style="241" customWidth="1"/>
    <col min="7685" max="7685" width="17.5703125" style="241" customWidth="1"/>
    <col min="7686" max="7691" width="14.5703125" style="241" customWidth="1"/>
    <col min="7692" max="7936" width="11.42578125" style="241"/>
    <col min="7937" max="7938" width="21" style="241" customWidth="1"/>
    <col min="7939" max="7939" width="16.28515625" style="241" customWidth="1"/>
    <col min="7940" max="7940" width="15.7109375" style="241" customWidth="1"/>
    <col min="7941" max="7941" width="17.5703125" style="241" customWidth="1"/>
    <col min="7942" max="7947" width="14.5703125" style="241" customWidth="1"/>
    <col min="7948" max="8192" width="11.42578125" style="241"/>
    <col min="8193" max="8194" width="21" style="241" customWidth="1"/>
    <col min="8195" max="8195" width="16.28515625" style="241" customWidth="1"/>
    <col min="8196" max="8196" width="15.7109375" style="241" customWidth="1"/>
    <col min="8197" max="8197" width="17.5703125" style="241" customWidth="1"/>
    <col min="8198" max="8203" width="14.5703125" style="241" customWidth="1"/>
    <col min="8204" max="8448" width="11.42578125" style="241"/>
    <col min="8449" max="8450" width="21" style="241" customWidth="1"/>
    <col min="8451" max="8451" width="16.28515625" style="241" customWidth="1"/>
    <col min="8452" max="8452" width="15.7109375" style="241" customWidth="1"/>
    <col min="8453" max="8453" width="17.5703125" style="241" customWidth="1"/>
    <col min="8454" max="8459" width="14.5703125" style="241" customWidth="1"/>
    <col min="8460" max="8704" width="11.42578125" style="241"/>
    <col min="8705" max="8706" width="21" style="241" customWidth="1"/>
    <col min="8707" max="8707" width="16.28515625" style="241" customWidth="1"/>
    <col min="8708" max="8708" width="15.7109375" style="241" customWidth="1"/>
    <col min="8709" max="8709" width="17.5703125" style="241" customWidth="1"/>
    <col min="8710" max="8715" width="14.5703125" style="241" customWidth="1"/>
    <col min="8716" max="8960" width="11.42578125" style="241"/>
    <col min="8961" max="8962" width="21" style="241" customWidth="1"/>
    <col min="8963" max="8963" width="16.28515625" style="241" customWidth="1"/>
    <col min="8964" max="8964" width="15.7109375" style="241" customWidth="1"/>
    <col min="8965" max="8965" width="17.5703125" style="241" customWidth="1"/>
    <col min="8966" max="8971" width="14.5703125" style="241" customWidth="1"/>
    <col min="8972" max="9216" width="11.42578125" style="241"/>
    <col min="9217" max="9218" width="21" style="241" customWidth="1"/>
    <col min="9219" max="9219" width="16.28515625" style="241" customWidth="1"/>
    <col min="9220" max="9220" width="15.7109375" style="241" customWidth="1"/>
    <col min="9221" max="9221" width="17.5703125" style="241" customWidth="1"/>
    <col min="9222" max="9227" width="14.5703125" style="241" customWidth="1"/>
    <col min="9228" max="9472" width="11.42578125" style="241"/>
    <col min="9473" max="9474" width="21" style="241" customWidth="1"/>
    <col min="9475" max="9475" width="16.28515625" style="241" customWidth="1"/>
    <col min="9476" max="9476" width="15.7109375" style="241" customWidth="1"/>
    <col min="9477" max="9477" width="17.5703125" style="241" customWidth="1"/>
    <col min="9478" max="9483" width="14.5703125" style="241" customWidth="1"/>
    <col min="9484" max="9728" width="11.42578125" style="241"/>
    <col min="9729" max="9730" width="21" style="241" customWidth="1"/>
    <col min="9731" max="9731" width="16.28515625" style="241" customWidth="1"/>
    <col min="9732" max="9732" width="15.7109375" style="241" customWidth="1"/>
    <col min="9733" max="9733" width="17.5703125" style="241" customWidth="1"/>
    <col min="9734" max="9739" width="14.5703125" style="241" customWidth="1"/>
    <col min="9740" max="9984" width="11.42578125" style="241"/>
    <col min="9985" max="9986" width="21" style="241" customWidth="1"/>
    <col min="9987" max="9987" width="16.28515625" style="241" customWidth="1"/>
    <col min="9988" max="9988" width="15.7109375" style="241" customWidth="1"/>
    <col min="9989" max="9989" width="17.5703125" style="241" customWidth="1"/>
    <col min="9990" max="9995" width="14.5703125" style="241" customWidth="1"/>
    <col min="9996" max="10240" width="11.42578125" style="241"/>
    <col min="10241" max="10242" width="21" style="241" customWidth="1"/>
    <col min="10243" max="10243" width="16.28515625" style="241" customWidth="1"/>
    <col min="10244" max="10244" width="15.7109375" style="241" customWidth="1"/>
    <col min="10245" max="10245" width="17.5703125" style="241" customWidth="1"/>
    <col min="10246" max="10251" width="14.5703125" style="241" customWidth="1"/>
    <col min="10252" max="10496" width="11.42578125" style="241"/>
    <col min="10497" max="10498" width="21" style="241" customWidth="1"/>
    <col min="10499" max="10499" width="16.28515625" style="241" customWidth="1"/>
    <col min="10500" max="10500" width="15.7109375" style="241" customWidth="1"/>
    <col min="10501" max="10501" width="17.5703125" style="241" customWidth="1"/>
    <col min="10502" max="10507" width="14.5703125" style="241" customWidth="1"/>
    <col min="10508" max="10752" width="11.42578125" style="241"/>
    <col min="10753" max="10754" width="21" style="241" customWidth="1"/>
    <col min="10755" max="10755" width="16.28515625" style="241" customWidth="1"/>
    <col min="10756" max="10756" width="15.7109375" style="241" customWidth="1"/>
    <col min="10757" max="10757" width="17.5703125" style="241" customWidth="1"/>
    <col min="10758" max="10763" width="14.5703125" style="241" customWidth="1"/>
    <col min="10764" max="11008" width="11.42578125" style="241"/>
    <col min="11009" max="11010" width="21" style="241" customWidth="1"/>
    <col min="11011" max="11011" width="16.28515625" style="241" customWidth="1"/>
    <col min="11012" max="11012" width="15.7109375" style="241" customWidth="1"/>
    <col min="11013" max="11013" width="17.5703125" style="241" customWidth="1"/>
    <col min="11014" max="11019" width="14.5703125" style="241" customWidth="1"/>
    <col min="11020" max="11264" width="11.42578125" style="241"/>
    <col min="11265" max="11266" width="21" style="241" customWidth="1"/>
    <col min="11267" max="11267" width="16.28515625" style="241" customWidth="1"/>
    <col min="11268" max="11268" width="15.7109375" style="241" customWidth="1"/>
    <col min="11269" max="11269" width="17.5703125" style="241" customWidth="1"/>
    <col min="11270" max="11275" width="14.5703125" style="241" customWidth="1"/>
    <col min="11276" max="11520" width="11.42578125" style="241"/>
    <col min="11521" max="11522" width="21" style="241" customWidth="1"/>
    <col min="11523" max="11523" width="16.28515625" style="241" customWidth="1"/>
    <col min="11524" max="11524" width="15.7109375" style="241" customWidth="1"/>
    <col min="11525" max="11525" width="17.5703125" style="241" customWidth="1"/>
    <col min="11526" max="11531" width="14.5703125" style="241" customWidth="1"/>
    <col min="11532" max="11776" width="11.42578125" style="241"/>
    <col min="11777" max="11778" width="21" style="241" customWidth="1"/>
    <col min="11779" max="11779" width="16.28515625" style="241" customWidth="1"/>
    <col min="11780" max="11780" width="15.7109375" style="241" customWidth="1"/>
    <col min="11781" max="11781" width="17.5703125" style="241" customWidth="1"/>
    <col min="11782" max="11787" width="14.5703125" style="241" customWidth="1"/>
    <col min="11788" max="12032" width="11.42578125" style="241"/>
    <col min="12033" max="12034" width="21" style="241" customWidth="1"/>
    <col min="12035" max="12035" width="16.28515625" style="241" customWidth="1"/>
    <col min="12036" max="12036" width="15.7109375" style="241" customWidth="1"/>
    <col min="12037" max="12037" width="17.5703125" style="241" customWidth="1"/>
    <col min="12038" max="12043" width="14.5703125" style="241" customWidth="1"/>
    <col min="12044" max="12288" width="11.42578125" style="241"/>
    <col min="12289" max="12290" width="21" style="241" customWidth="1"/>
    <col min="12291" max="12291" width="16.28515625" style="241" customWidth="1"/>
    <col min="12292" max="12292" width="15.7109375" style="241" customWidth="1"/>
    <col min="12293" max="12293" width="17.5703125" style="241" customWidth="1"/>
    <col min="12294" max="12299" width="14.5703125" style="241" customWidth="1"/>
    <col min="12300" max="12544" width="11.42578125" style="241"/>
    <col min="12545" max="12546" width="21" style="241" customWidth="1"/>
    <col min="12547" max="12547" width="16.28515625" style="241" customWidth="1"/>
    <col min="12548" max="12548" width="15.7109375" style="241" customWidth="1"/>
    <col min="12549" max="12549" width="17.5703125" style="241" customWidth="1"/>
    <col min="12550" max="12555" width="14.5703125" style="241" customWidth="1"/>
    <col min="12556" max="12800" width="11.42578125" style="241"/>
    <col min="12801" max="12802" width="21" style="241" customWidth="1"/>
    <col min="12803" max="12803" width="16.28515625" style="241" customWidth="1"/>
    <col min="12804" max="12804" width="15.7109375" style="241" customWidth="1"/>
    <col min="12805" max="12805" width="17.5703125" style="241" customWidth="1"/>
    <col min="12806" max="12811" width="14.5703125" style="241" customWidth="1"/>
    <col min="12812" max="13056" width="11.42578125" style="241"/>
    <col min="13057" max="13058" width="21" style="241" customWidth="1"/>
    <col min="13059" max="13059" width="16.28515625" style="241" customWidth="1"/>
    <col min="13060" max="13060" width="15.7109375" style="241" customWidth="1"/>
    <col min="13061" max="13061" width="17.5703125" style="241" customWidth="1"/>
    <col min="13062" max="13067" width="14.5703125" style="241" customWidth="1"/>
    <col min="13068" max="13312" width="11.42578125" style="241"/>
    <col min="13313" max="13314" width="21" style="241" customWidth="1"/>
    <col min="13315" max="13315" width="16.28515625" style="241" customWidth="1"/>
    <col min="13316" max="13316" width="15.7109375" style="241" customWidth="1"/>
    <col min="13317" max="13317" width="17.5703125" style="241" customWidth="1"/>
    <col min="13318" max="13323" width="14.5703125" style="241" customWidth="1"/>
    <col min="13324" max="13568" width="11.42578125" style="241"/>
    <col min="13569" max="13570" width="21" style="241" customWidth="1"/>
    <col min="13571" max="13571" width="16.28515625" style="241" customWidth="1"/>
    <col min="13572" max="13572" width="15.7109375" style="241" customWidth="1"/>
    <col min="13573" max="13573" width="17.5703125" style="241" customWidth="1"/>
    <col min="13574" max="13579" width="14.5703125" style="241" customWidth="1"/>
    <col min="13580" max="13824" width="11.42578125" style="241"/>
    <col min="13825" max="13826" width="21" style="241" customWidth="1"/>
    <col min="13827" max="13827" width="16.28515625" style="241" customWidth="1"/>
    <col min="13828" max="13828" width="15.7109375" style="241" customWidth="1"/>
    <col min="13829" max="13829" width="17.5703125" style="241" customWidth="1"/>
    <col min="13830" max="13835" width="14.5703125" style="241" customWidth="1"/>
    <col min="13836" max="14080" width="11.42578125" style="241"/>
    <col min="14081" max="14082" width="21" style="241" customWidth="1"/>
    <col min="14083" max="14083" width="16.28515625" style="241" customWidth="1"/>
    <col min="14084" max="14084" width="15.7109375" style="241" customWidth="1"/>
    <col min="14085" max="14085" width="17.5703125" style="241" customWidth="1"/>
    <col min="14086" max="14091" width="14.5703125" style="241" customWidth="1"/>
    <col min="14092" max="14336" width="11.42578125" style="241"/>
    <col min="14337" max="14338" width="21" style="241" customWidth="1"/>
    <col min="14339" max="14339" width="16.28515625" style="241" customWidth="1"/>
    <col min="14340" max="14340" width="15.7109375" style="241" customWidth="1"/>
    <col min="14341" max="14341" width="17.5703125" style="241" customWidth="1"/>
    <col min="14342" max="14347" width="14.5703125" style="241" customWidth="1"/>
    <col min="14348" max="14592" width="11.42578125" style="241"/>
    <col min="14593" max="14594" width="21" style="241" customWidth="1"/>
    <col min="14595" max="14595" width="16.28515625" style="241" customWidth="1"/>
    <col min="14596" max="14596" width="15.7109375" style="241" customWidth="1"/>
    <col min="14597" max="14597" width="17.5703125" style="241" customWidth="1"/>
    <col min="14598" max="14603" width="14.5703125" style="241" customWidth="1"/>
    <col min="14604" max="14848" width="11.42578125" style="241"/>
    <col min="14849" max="14850" width="21" style="241" customWidth="1"/>
    <col min="14851" max="14851" width="16.28515625" style="241" customWidth="1"/>
    <col min="14852" max="14852" width="15.7109375" style="241" customWidth="1"/>
    <col min="14853" max="14853" width="17.5703125" style="241" customWidth="1"/>
    <col min="14854" max="14859" width="14.5703125" style="241" customWidth="1"/>
    <col min="14860" max="15104" width="11.42578125" style="241"/>
    <col min="15105" max="15106" width="21" style="241" customWidth="1"/>
    <col min="15107" max="15107" width="16.28515625" style="241" customWidth="1"/>
    <col min="15108" max="15108" width="15.7109375" style="241" customWidth="1"/>
    <col min="15109" max="15109" width="17.5703125" style="241" customWidth="1"/>
    <col min="15110" max="15115" width="14.5703125" style="241" customWidth="1"/>
    <col min="15116" max="15360" width="11.42578125" style="241"/>
    <col min="15361" max="15362" width="21" style="241" customWidth="1"/>
    <col min="15363" max="15363" width="16.28515625" style="241" customWidth="1"/>
    <col min="15364" max="15364" width="15.7109375" style="241" customWidth="1"/>
    <col min="15365" max="15365" width="17.5703125" style="241" customWidth="1"/>
    <col min="15366" max="15371" width="14.5703125" style="241" customWidth="1"/>
    <col min="15372" max="15616" width="11.42578125" style="241"/>
    <col min="15617" max="15618" width="21" style="241" customWidth="1"/>
    <col min="15619" max="15619" width="16.28515625" style="241" customWidth="1"/>
    <col min="15620" max="15620" width="15.7109375" style="241" customWidth="1"/>
    <col min="15621" max="15621" width="17.5703125" style="241" customWidth="1"/>
    <col min="15622" max="15627" width="14.5703125" style="241" customWidth="1"/>
    <col min="15628" max="15872" width="11.42578125" style="241"/>
    <col min="15873" max="15874" width="21" style="241" customWidth="1"/>
    <col min="15875" max="15875" width="16.28515625" style="241" customWidth="1"/>
    <col min="15876" max="15876" width="15.7109375" style="241" customWidth="1"/>
    <col min="15877" max="15877" width="17.5703125" style="241" customWidth="1"/>
    <col min="15878" max="15883" width="14.5703125" style="241" customWidth="1"/>
    <col min="15884" max="16128" width="11.42578125" style="241"/>
    <col min="16129" max="16130" width="21" style="241" customWidth="1"/>
    <col min="16131" max="16131" width="16.28515625" style="241" customWidth="1"/>
    <col min="16132" max="16132" width="15.7109375" style="241" customWidth="1"/>
    <col min="16133" max="16133" width="17.5703125" style="241" customWidth="1"/>
    <col min="16134" max="16139" width="14.5703125" style="241" customWidth="1"/>
    <col min="16140" max="16384" width="11.42578125" style="241"/>
  </cols>
  <sheetData>
    <row r="1" spans="1:256" s="240" customFormat="1">
      <c r="A1" s="412" t="s">
        <v>59</v>
      </c>
      <c r="B1" s="413"/>
      <c r="C1" s="413"/>
      <c r="D1" s="413"/>
      <c r="E1" s="414"/>
    </row>
    <row r="2" spans="1:256" s="240" customFormat="1" ht="11.25" customHeight="1">
      <c r="A2" s="415" t="s">
        <v>74</v>
      </c>
      <c r="B2" s="416"/>
      <c r="C2" s="416"/>
      <c r="D2" s="416"/>
      <c r="E2" s="417"/>
    </row>
    <row r="3" spans="1:256" ht="15" customHeight="1">
      <c r="A3" s="687" t="s">
        <v>4</v>
      </c>
      <c r="B3" s="688"/>
      <c r="C3" s="688"/>
      <c r="D3" s="688"/>
      <c r="E3" s="689"/>
      <c r="G3" s="242"/>
    </row>
    <row r="4" spans="1:256" ht="33.75">
      <c r="A4" s="10" t="s">
        <v>60</v>
      </c>
      <c r="B4" s="10" t="s">
        <v>96</v>
      </c>
      <c r="C4" s="11" t="s">
        <v>93</v>
      </c>
      <c r="D4" s="11" t="s">
        <v>94</v>
      </c>
      <c r="E4" s="686" t="s">
        <v>57</v>
      </c>
      <c r="G4" s="243"/>
      <c r="H4" s="243"/>
      <c r="I4" s="243"/>
      <c r="J4" s="243"/>
    </row>
    <row r="5" spans="1:256" s="240" customFormat="1" ht="15" customHeight="1">
      <c r="A5" s="681" t="s">
        <v>8</v>
      </c>
      <c r="B5" s="832">
        <v>0</v>
      </c>
      <c r="C5" s="832">
        <v>0</v>
      </c>
      <c r="D5" s="832">
        <v>86292.376390000005</v>
      </c>
      <c r="E5" s="832">
        <f>SUM(B5:D5)</f>
        <v>86292.376390000005</v>
      </c>
      <c r="F5" s="244"/>
      <c r="G5" s="243"/>
      <c r="H5" s="243"/>
      <c r="I5" s="243"/>
      <c r="J5" s="243"/>
      <c r="K5" s="245"/>
      <c r="L5" s="245"/>
      <c r="M5" s="245"/>
      <c r="N5" s="245"/>
      <c r="O5" s="245"/>
      <c r="P5" s="245"/>
    </row>
    <row r="6" spans="1:256" s="240" customFormat="1" ht="15" customHeight="1">
      <c r="A6" s="682" t="s">
        <v>10</v>
      </c>
      <c r="B6" s="832">
        <v>148020.90051000001</v>
      </c>
      <c r="C6" s="832">
        <v>4341.70885</v>
      </c>
      <c r="D6" s="832">
        <v>51199.991840000002</v>
      </c>
      <c r="E6" s="832">
        <f t="shared" ref="E6:E15" si="0">SUM(B6:D6)</f>
        <v>203562.6012</v>
      </c>
      <c r="F6" s="244"/>
      <c r="G6" s="243"/>
      <c r="H6" s="243"/>
      <c r="I6" s="243"/>
      <c r="J6" s="243"/>
      <c r="K6" s="245"/>
      <c r="L6" s="245"/>
      <c r="M6" s="245"/>
      <c r="N6" s="245"/>
      <c r="O6" s="245"/>
    </row>
    <row r="7" spans="1:256" s="240" customFormat="1" ht="15" customHeight="1">
      <c r="A7" s="683" t="s">
        <v>58</v>
      </c>
      <c r="B7" s="832">
        <v>0</v>
      </c>
      <c r="C7" s="832">
        <v>102.07245400000001</v>
      </c>
      <c r="D7" s="832">
        <v>0</v>
      </c>
      <c r="E7" s="832">
        <f t="shared" si="0"/>
        <v>102.07245400000001</v>
      </c>
      <c r="F7" s="244"/>
      <c r="G7" s="243"/>
      <c r="H7" s="243"/>
      <c r="I7" s="243"/>
      <c r="J7" s="243"/>
      <c r="K7" s="245"/>
      <c r="L7" s="245"/>
      <c r="M7" s="245"/>
      <c r="N7" s="245"/>
      <c r="O7" s="245"/>
    </row>
    <row r="8" spans="1:256" s="240" customFormat="1" ht="15" customHeight="1">
      <c r="A8" s="682" t="s">
        <v>12</v>
      </c>
      <c r="B8" s="832">
        <v>0</v>
      </c>
      <c r="C8" s="832">
        <v>690.01692100000002</v>
      </c>
      <c r="D8" s="832">
        <v>0</v>
      </c>
      <c r="E8" s="832">
        <f t="shared" si="0"/>
        <v>690.01692100000002</v>
      </c>
      <c r="F8" s="244"/>
      <c r="G8" s="243"/>
      <c r="H8" s="243"/>
      <c r="I8" s="243"/>
      <c r="J8" s="243"/>
      <c r="K8" s="245"/>
      <c r="L8" s="245"/>
      <c r="M8" s="245"/>
      <c r="N8" s="245"/>
      <c r="O8" s="245"/>
    </row>
    <row r="9" spans="1:256" s="240" customFormat="1" ht="15" customHeight="1">
      <c r="A9" s="682" t="s">
        <v>13</v>
      </c>
      <c r="B9" s="832">
        <v>164176.41437000001</v>
      </c>
      <c r="C9" s="832">
        <v>2371.2315200000003</v>
      </c>
      <c r="D9" s="832">
        <v>38359.791149999997</v>
      </c>
      <c r="E9" s="832">
        <f t="shared" si="0"/>
        <v>204907.43704000002</v>
      </c>
      <c r="F9" s="247"/>
      <c r="G9" s="243"/>
      <c r="H9" s="243"/>
      <c r="I9" s="243"/>
      <c r="J9" s="243"/>
      <c r="K9" s="245"/>
      <c r="L9" s="245"/>
      <c r="M9" s="245"/>
      <c r="N9" s="245"/>
      <c r="O9" s="245"/>
    </row>
    <row r="10" spans="1:256" s="240" customFormat="1" ht="15" customHeight="1">
      <c r="A10" s="681" t="s">
        <v>14</v>
      </c>
      <c r="B10" s="832">
        <v>0</v>
      </c>
      <c r="C10" s="832">
        <v>0</v>
      </c>
      <c r="D10" s="832">
        <v>26256.536510000002</v>
      </c>
      <c r="E10" s="832">
        <f t="shared" si="0"/>
        <v>26256.536510000002</v>
      </c>
      <c r="F10" s="244"/>
      <c r="G10" s="243"/>
      <c r="H10" s="243"/>
      <c r="I10" s="243"/>
      <c r="J10" s="243"/>
      <c r="K10" s="245"/>
      <c r="L10" s="245"/>
      <c r="M10" s="245"/>
      <c r="N10" s="245"/>
      <c r="O10" s="245"/>
    </row>
    <row r="11" spans="1:256" s="240" customFormat="1" ht="15" customHeight="1">
      <c r="A11" s="681" t="s">
        <v>51</v>
      </c>
      <c r="B11" s="832">
        <v>0</v>
      </c>
      <c r="C11" s="832">
        <v>0</v>
      </c>
      <c r="D11" s="832">
        <v>35904.549020000006</v>
      </c>
      <c r="E11" s="832">
        <f t="shared" si="0"/>
        <v>35904.549020000006</v>
      </c>
      <c r="F11" s="244"/>
      <c r="G11" s="243"/>
      <c r="H11" s="243"/>
      <c r="I11" s="243"/>
      <c r="J11" s="243"/>
      <c r="K11" s="245"/>
      <c r="L11" s="245"/>
      <c r="M11" s="245"/>
      <c r="N11" s="245"/>
      <c r="O11" s="245"/>
    </row>
    <row r="12" spans="1:256" s="240" customFormat="1" ht="15" customHeight="1">
      <c r="A12" s="681" t="s">
        <v>17</v>
      </c>
      <c r="B12" s="832">
        <v>0</v>
      </c>
      <c r="C12" s="832">
        <v>0</v>
      </c>
      <c r="D12" s="832">
        <v>73087.470408428402</v>
      </c>
      <c r="E12" s="832">
        <f t="shared" si="0"/>
        <v>73087.470408428402</v>
      </c>
      <c r="F12" s="244"/>
      <c r="G12" s="243"/>
      <c r="H12" s="243"/>
      <c r="I12" s="243"/>
      <c r="J12" s="243"/>
      <c r="K12" s="245"/>
      <c r="L12" s="245"/>
      <c r="M12" s="245"/>
      <c r="N12" s="245"/>
      <c r="O12" s="245"/>
    </row>
    <row r="13" spans="1:256" s="240" customFormat="1" ht="15" customHeight="1">
      <c r="A13" s="681" t="s">
        <v>18</v>
      </c>
      <c r="B13" s="832">
        <v>0</v>
      </c>
      <c r="C13" s="832">
        <v>0</v>
      </c>
      <c r="D13" s="832">
        <v>43698.998450000006</v>
      </c>
      <c r="E13" s="832">
        <f t="shared" si="0"/>
        <v>43698.998450000006</v>
      </c>
      <c r="F13" s="244"/>
      <c r="G13" s="243"/>
      <c r="H13" s="243"/>
      <c r="I13" s="243"/>
      <c r="J13" s="243"/>
      <c r="K13" s="245"/>
      <c r="L13" s="245"/>
      <c r="M13" s="245"/>
      <c r="N13" s="245"/>
      <c r="O13" s="245"/>
    </row>
    <row r="14" spans="1:256" s="240" customFormat="1" ht="15" customHeight="1">
      <c r="A14" s="684" t="s">
        <v>20</v>
      </c>
      <c r="B14" s="832">
        <v>0</v>
      </c>
      <c r="C14" s="832">
        <v>17353.339530999998</v>
      </c>
      <c r="D14" s="832">
        <v>0</v>
      </c>
      <c r="E14" s="832">
        <f t="shared" si="0"/>
        <v>17353.339530999998</v>
      </c>
      <c r="F14" s="246"/>
      <c r="G14" s="243"/>
      <c r="H14" s="243"/>
      <c r="I14" s="243"/>
      <c r="J14" s="243"/>
      <c r="K14" s="245"/>
      <c r="L14" s="245"/>
      <c r="M14" s="245"/>
      <c r="N14" s="245"/>
      <c r="O14" s="245"/>
      <c r="P14" s="246"/>
      <c r="Q14" s="247"/>
      <c r="R14" s="247"/>
      <c r="S14" s="244"/>
      <c r="T14" s="247"/>
      <c r="U14" s="246"/>
      <c r="V14" s="247"/>
      <c r="W14" s="247"/>
      <c r="X14" s="244"/>
      <c r="Y14" s="247"/>
      <c r="Z14" s="246"/>
      <c r="AA14" s="247"/>
      <c r="AB14" s="247"/>
      <c r="AC14" s="244"/>
      <c r="AD14" s="247"/>
      <c r="AE14" s="246"/>
      <c r="AF14" s="247"/>
      <c r="AG14" s="247"/>
      <c r="AH14" s="244"/>
      <c r="AI14" s="247"/>
      <c r="AJ14" s="246"/>
      <c r="AK14" s="247"/>
      <c r="AL14" s="247"/>
      <c r="AM14" s="244"/>
      <c r="AN14" s="247"/>
      <c r="AO14" s="246"/>
      <c r="AP14" s="247"/>
      <c r="AQ14" s="247"/>
      <c r="AR14" s="244"/>
      <c r="AS14" s="247"/>
      <c r="AT14" s="246"/>
      <c r="AU14" s="247"/>
      <c r="AV14" s="247"/>
      <c r="AW14" s="244"/>
      <c r="AX14" s="247"/>
      <c r="AY14" s="246"/>
      <c r="AZ14" s="247"/>
      <c r="BA14" s="247"/>
      <c r="BB14" s="244"/>
      <c r="BC14" s="247"/>
      <c r="BD14" s="246"/>
      <c r="BE14" s="247"/>
      <c r="BF14" s="247"/>
      <c r="BG14" s="244"/>
      <c r="BH14" s="247"/>
      <c r="BI14" s="246"/>
      <c r="BJ14" s="247"/>
      <c r="BK14" s="247"/>
      <c r="BL14" s="244"/>
      <c r="BM14" s="247"/>
      <c r="BN14" s="246"/>
      <c r="BO14" s="247"/>
      <c r="BP14" s="247"/>
      <c r="BQ14" s="244"/>
      <c r="BR14" s="247"/>
      <c r="BS14" s="246"/>
      <c r="BT14" s="247"/>
      <c r="BU14" s="247"/>
      <c r="BV14" s="244"/>
      <c r="BW14" s="247"/>
      <c r="BX14" s="246"/>
      <c r="BY14" s="247"/>
      <c r="BZ14" s="247"/>
      <c r="CA14" s="244"/>
      <c r="CB14" s="247"/>
      <c r="CC14" s="246"/>
      <c r="CD14" s="247"/>
      <c r="CE14" s="247"/>
      <c r="CF14" s="244"/>
      <c r="CG14" s="247"/>
      <c r="CH14" s="246"/>
      <c r="CI14" s="247"/>
      <c r="CJ14" s="247"/>
      <c r="CK14" s="244"/>
      <c r="CL14" s="247"/>
      <c r="CM14" s="246"/>
      <c r="CN14" s="247"/>
      <c r="CO14" s="247"/>
      <c r="CP14" s="244"/>
      <c r="CQ14" s="247"/>
      <c r="CR14" s="246"/>
      <c r="CS14" s="247"/>
      <c r="CT14" s="247"/>
      <c r="CU14" s="244"/>
      <c r="CV14" s="247"/>
      <c r="CW14" s="246"/>
      <c r="CX14" s="247"/>
      <c r="CY14" s="247"/>
      <c r="CZ14" s="244"/>
      <c r="DA14" s="247"/>
      <c r="DB14" s="246"/>
      <c r="DC14" s="247"/>
      <c r="DD14" s="247"/>
      <c r="DE14" s="244"/>
      <c r="DF14" s="247"/>
      <c r="DG14" s="246"/>
      <c r="DH14" s="247"/>
      <c r="DI14" s="247"/>
      <c r="DJ14" s="244"/>
      <c r="DK14" s="247"/>
      <c r="DL14" s="246"/>
      <c r="DM14" s="247"/>
      <c r="DN14" s="247"/>
      <c r="DO14" s="244"/>
      <c r="DP14" s="247"/>
      <c r="DQ14" s="246"/>
      <c r="DR14" s="247"/>
      <c r="DS14" s="247"/>
      <c r="DT14" s="244"/>
      <c r="DU14" s="247"/>
      <c r="DV14" s="246"/>
      <c r="DW14" s="247"/>
      <c r="DX14" s="247"/>
      <c r="DY14" s="244"/>
      <c r="DZ14" s="247"/>
      <c r="EA14" s="246"/>
      <c r="EB14" s="247"/>
      <c r="EC14" s="247"/>
      <c r="ED14" s="244"/>
      <c r="EE14" s="247"/>
      <c r="EF14" s="246"/>
      <c r="EG14" s="247"/>
      <c r="EH14" s="247"/>
      <c r="EI14" s="244"/>
      <c r="EJ14" s="247"/>
      <c r="EK14" s="246"/>
      <c r="EL14" s="247"/>
      <c r="EM14" s="247"/>
      <c r="EN14" s="244"/>
      <c r="EO14" s="247"/>
      <c r="EP14" s="246"/>
      <c r="EQ14" s="247"/>
      <c r="ER14" s="247"/>
      <c r="ES14" s="244"/>
      <c r="ET14" s="247"/>
      <c r="EU14" s="246"/>
      <c r="EV14" s="247"/>
      <c r="EW14" s="247"/>
      <c r="EX14" s="244"/>
      <c r="EY14" s="247"/>
      <c r="EZ14" s="246"/>
      <c r="FA14" s="247"/>
      <c r="FB14" s="247"/>
      <c r="FC14" s="244"/>
      <c r="FD14" s="247"/>
      <c r="FE14" s="246"/>
      <c r="FF14" s="247"/>
      <c r="FG14" s="247"/>
      <c r="FH14" s="244"/>
      <c r="FI14" s="247"/>
      <c r="FJ14" s="246"/>
      <c r="FK14" s="247"/>
      <c r="FL14" s="247"/>
      <c r="FM14" s="244"/>
      <c r="FN14" s="247"/>
      <c r="FO14" s="246"/>
      <c r="FP14" s="247"/>
      <c r="FQ14" s="247"/>
      <c r="FR14" s="244"/>
      <c r="FS14" s="247"/>
      <c r="FT14" s="246"/>
      <c r="FU14" s="247"/>
      <c r="FV14" s="247"/>
      <c r="FW14" s="244"/>
      <c r="FX14" s="247"/>
      <c r="FY14" s="246"/>
      <c r="FZ14" s="247"/>
      <c r="GA14" s="247"/>
      <c r="GB14" s="244"/>
      <c r="GC14" s="247"/>
      <c r="GD14" s="246"/>
      <c r="GE14" s="247"/>
      <c r="GF14" s="247"/>
      <c r="GG14" s="244"/>
      <c r="GH14" s="247"/>
      <c r="GI14" s="246"/>
      <c r="GJ14" s="247"/>
      <c r="GK14" s="247"/>
      <c r="GL14" s="244"/>
      <c r="GM14" s="247"/>
      <c r="GN14" s="246"/>
      <c r="GO14" s="247"/>
      <c r="GP14" s="247"/>
      <c r="GQ14" s="244"/>
      <c r="GR14" s="247"/>
      <c r="GS14" s="246"/>
      <c r="GT14" s="247"/>
      <c r="GU14" s="247"/>
      <c r="GV14" s="244"/>
      <c r="GW14" s="247"/>
      <c r="GX14" s="246"/>
      <c r="GY14" s="247"/>
      <c r="GZ14" s="247"/>
      <c r="HA14" s="244"/>
      <c r="HB14" s="247"/>
      <c r="HC14" s="246"/>
      <c r="HD14" s="247"/>
      <c r="HE14" s="247"/>
      <c r="HF14" s="244"/>
      <c r="HG14" s="247"/>
      <c r="HH14" s="246"/>
      <c r="HI14" s="247"/>
      <c r="HJ14" s="247"/>
      <c r="HK14" s="244"/>
      <c r="HL14" s="247"/>
      <c r="HM14" s="246"/>
      <c r="HN14" s="247"/>
      <c r="HO14" s="247"/>
      <c r="HP14" s="244"/>
      <c r="HQ14" s="247"/>
      <c r="HR14" s="246"/>
      <c r="HS14" s="247"/>
      <c r="HT14" s="247"/>
      <c r="HU14" s="244"/>
      <c r="HV14" s="247"/>
      <c r="HW14" s="246"/>
      <c r="HX14" s="247"/>
      <c r="HY14" s="247"/>
      <c r="HZ14" s="244"/>
      <c r="IA14" s="247"/>
      <c r="IB14" s="246"/>
      <c r="IC14" s="247"/>
      <c r="ID14" s="247"/>
      <c r="IE14" s="244"/>
      <c r="IF14" s="247"/>
      <c r="IG14" s="246"/>
      <c r="IH14" s="247"/>
      <c r="II14" s="247"/>
      <c r="IJ14" s="244"/>
      <c r="IK14" s="247"/>
      <c r="IL14" s="246"/>
      <c r="IM14" s="247"/>
      <c r="IN14" s="247"/>
      <c r="IO14" s="244"/>
      <c r="IP14" s="247"/>
      <c r="IQ14" s="246"/>
      <c r="IR14" s="247"/>
      <c r="IS14" s="247"/>
      <c r="IT14" s="244"/>
      <c r="IU14" s="247"/>
      <c r="IV14" s="246"/>
    </row>
    <row r="15" spans="1:256" s="240" customFormat="1" ht="15" customHeight="1">
      <c r="A15" s="685" t="s">
        <v>21</v>
      </c>
      <c r="B15" s="832">
        <v>0</v>
      </c>
      <c r="C15" s="832">
        <v>0</v>
      </c>
      <c r="D15" s="832">
        <v>87153.378710000005</v>
      </c>
      <c r="E15" s="832">
        <f t="shared" si="0"/>
        <v>87153.378710000005</v>
      </c>
      <c r="F15" s="244"/>
      <c r="G15" s="243"/>
      <c r="H15" s="243"/>
      <c r="I15" s="243"/>
      <c r="J15" s="243"/>
      <c r="K15" s="245"/>
      <c r="L15" s="245"/>
      <c r="M15" s="245"/>
      <c r="N15" s="245"/>
      <c r="O15" s="245"/>
    </row>
    <row r="16" spans="1:256" s="240" customFormat="1" ht="21" customHeight="1" thickBot="1">
      <c r="A16" s="690" t="s">
        <v>6</v>
      </c>
      <c r="B16" s="833">
        <f>SUM(B5:B15)</f>
        <v>312197.31488000002</v>
      </c>
      <c r="C16" s="833">
        <f>SUM(C5:C15)</f>
        <v>24858.369275999998</v>
      </c>
      <c r="D16" s="833">
        <f>SUM(D5:D15)</f>
        <v>441953.0924784285</v>
      </c>
      <c r="E16" s="833">
        <f>SUM(E5:E15)</f>
        <v>779008.77663442842</v>
      </c>
      <c r="F16" s="244"/>
      <c r="G16" s="243"/>
      <c r="H16" s="243"/>
      <c r="I16" s="243"/>
      <c r="J16" s="243"/>
      <c r="K16" s="245"/>
      <c r="L16" s="245"/>
      <c r="M16" s="245"/>
      <c r="N16" s="245"/>
      <c r="O16" s="245"/>
    </row>
    <row r="17" spans="1:10" s="240" customFormat="1" ht="21" customHeight="1" thickTop="1">
      <c r="A17" s="418" t="s">
        <v>87</v>
      </c>
      <c r="B17" s="419"/>
      <c r="C17" s="419"/>
      <c r="D17" s="419"/>
      <c r="E17" s="420"/>
      <c r="F17" s="248"/>
      <c r="G17" s="243"/>
      <c r="H17" s="243"/>
      <c r="I17" s="243"/>
      <c r="J17" s="243"/>
    </row>
    <row r="18" spans="1:10" s="240" customFormat="1" ht="12" customHeight="1">
      <c r="D18" s="159"/>
      <c r="E18" s="244"/>
      <c r="G18" s="243"/>
      <c r="H18" s="243"/>
      <c r="I18" s="243"/>
      <c r="J18" s="243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4"/>
  <sheetViews>
    <sheetView showGridLines="0" zoomScaleNormal="100" workbookViewId="0"/>
  </sheetViews>
  <sheetFormatPr baseColWidth="10" defaultColWidth="11.5703125" defaultRowHeight="12.75"/>
  <cols>
    <col min="1" max="1" width="21.140625" style="164" customWidth="1"/>
    <col min="2" max="2" width="16.42578125" style="164" customWidth="1"/>
    <col min="3" max="3" width="10.85546875" style="164" bestFit="1" customWidth="1"/>
    <col min="4" max="4" width="11.42578125" style="164" bestFit="1" customWidth="1"/>
    <col min="5" max="5" width="16.140625" style="164" customWidth="1"/>
    <col min="6" max="6" width="15.85546875" style="164" customWidth="1"/>
    <col min="7" max="7" width="12.85546875" style="164" customWidth="1"/>
    <col min="8" max="8" width="17.140625" style="164" customWidth="1"/>
    <col min="9" max="9" width="17.28515625" style="164" customWidth="1"/>
    <col min="10" max="10" width="15.5703125" style="164" customWidth="1"/>
    <col min="11" max="11" width="17.42578125" style="164" customWidth="1"/>
    <col min="12" max="12" width="14.28515625" style="164" customWidth="1"/>
    <col min="13" max="13" width="14" style="164" customWidth="1"/>
    <col min="14" max="15" width="13.140625" style="164" customWidth="1"/>
    <col min="16" max="16" width="12.85546875" style="164" bestFit="1" customWidth="1"/>
    <col min="17" max="16384" width="11.5703125" style="164"/>
  </cols>
  <sheetData>
    <row r="1" spans="1:16">
      <c r="A1" s="425" t="s">
        <v>111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2"/>
    </row>
    <row r="2" spans="1:16" ht="22.5">
      <c r="A2" s="427" t="s">
        <v>91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4"/>
    </row>
    <row r="3" spans="1:16">
      <c r="A3" s="427" t="s">
        <v>604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4"/>
    </row>
    <row r="4" spans="1:16" ht="12.6" customHeight="1" thickBot="1">
      <c r="A4" s="696" t="s">
        <v>4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  <c r="L4" s="698"/>
      <c r="M4" s="698"/>
      <c r="N4" s="698"/>
      <c r="O4" s="698"/>
      <c r="P4" s="699"/>
    </row>
    <row r="5" spans="1:16" ht="82.5" customHeight="1" thickTop="1">
      <c r="A5" s="691" t="s">
        <v>5</v>
      </c>
      <c r="B5" s="64" t="s">
        <v>446</v>
      </c>
      <c r="C5" s="163" t="s">
        <v>444</v>
      </c>
      <c r="D5" s="27" t="s">
        <v>445</v>
      </c>
      <c r="E5" s="163" t="s">
        <v>447</v>
      </c>
      <c r="F5" s="27" t="s">
        <v>448</v>
      </c>
      <c r="G5" s="64" t="s">
        <v>449</v>
      </c>
      <c r="H5" s="63" t="s">
        <v>450</v>
      </c>
      <c r="I5" s="63" t="s">
        <v>451</v>
      </c>
      <c r="J5" s="27" t="s">
        <v>452</v>
      </c>
      <c r="K5" s="163" t="s">
        <v>453</v>
      </c>
      <c r="L5" s="28" t="s">
        <v>454</v>
      </c>
      <c r="M5" s="28" t="s">
        <v>455</v>
      </c>
      <c r="N5" s="28" t="s">
        <v>456</v>
      </c>
      <c r="O5" s="27" t="s">
        <v>110</v>
      </c>
      <c r="P5" s="691" t="s">
        <v>6</v>
      </c>
    </row>
    <row r="6" spans="1:16">
      <c r="A6" s="692" t="s">
        <v>7</v>
      </c>
      <c r="B6" s="70">
        <v>0</v>
      </c>
      <c r="C6" s="70">
        <v>1304.3800000000001</v>
      </c>
      <c r="D6" s="70">
        <v>0</v>
      </c>
      <c r="E6" s="70">
        <v>5124.7</v>
      </c>
      <c r="F6" s="70">
        <v>99.8</v>
      </c>
      <c r="G6" s="70">
        <v>50254.1</v>
      </c>
      <c r="H6" s="70">
        <v>12691.97</v>
      </c>
      <c r="I6" s="70">
        <v>375426.74</v>
      </c>
      <c r="J6" s="70">
        <v>70</v>
      </c>
      <c r="K6" s="70">
        <v>8002.3299999999981</v>
      </c>
      <c r="L6" s="70">
        <v>0</v>
      </c>
      <c r="M6" s="70">
        <v>194574.34</v>
      </c>
      <c r="N6" s="70">
        <v>130706.51000000001</v>
      </c>
      <c r="O6" s="70">
        <v>108389.17</v>
      </c>
      <c r="P6" s="695">
        <f>SUM(B6:O6)</f>
        <v>886644.04</v>
      </c>
    </row>
    <row r="7" spans="1:16">
      <c r="A7" s="693" t="s">
        <v>8</v>
      </c>
      <c r="B7" s="70">
        <v>0</v>
      </c>
      <c r="C7" s="70">
        <v>512.70000000000005</v>
      </c>
      <c r="D7" s="70">
        <v>976.87</v>
      </c>
      <c r="E7" s="70">
        <v>2234.2399999999998</v>
      </c>
      <c r="F7" s="70">
        <v>99.94</v>
      </c>
      <c r="G7" s="70">
        <v>13214.81</v>
      </c>
      <c r="H7" s="70">
        <v>8779.1999999999989</v>
      </c>
      <c r="I7" s="70">
        <v>173832.32000000001</v>
      </c>
      <c r="J7" s="70">
        <v>0</v>
      </c>
      <c r="K7" s="70">
        <v>13463.460000000001</v>
      </c>
      <c r="L7" s="70">
        <v>0</v>
      </c>
      <c r="M7" s="70">
        <v>95765.37999999999</v>
      </c>
      <c r="N7" s="70">
        <v>14917.250000000004</v>
      </c>
      <c r="O7" s="70">
        <v>0</v>
      </c>
      <c r="P7" s="70">
        <f t="shared" ref="P7:P20" si="0">SUM(B7:O7)</f>
        <v>323796.17</v>
      </c>
    </row>
    <row r="8" spans="1:16">
      <c r="A8" s="693" t="s">
        <v>9</v>
      </c>
      <c r="B8" s="70">
        <v>0</v>
      </c>
      <c r="C8" s="70">
        <v>1567.3100000000002</v>
      </c>
      <c r="D8" s="70">
        <v>0</v>
      </c>
      <c r="E8" s="70">
        <v>6921.41</v>
      </c>
      <c r="F8" s="70">
        <v>49.73</v>
      </c>
      <c r="G8" s="70">
        <v>30245.960000000003</v>
      </c>
      <c r="H8" s="70">
        <v>45778.94</v>
      </c>
      <c r="I8" s="70">
        <v>452257.59999999992</v>
      </c>
      <c r="J8" s="70">
        <v>0</v>
      </c>
      <c r="K8" s="70">
        <v>56368.41</v>
      </c>
      <c r="L8" s="70">
        <v>0</v>
      </c>
      <c r="M8" s="70">
        <v>256051.03</v>
      </c>
      <c r="N8" s="70">
        <v>44149.62999999999</v>
      </c>
      <c r="O8" s="70">
        <v>12269.09</v>
      </c>
      <c r="P8" s="70">
        <f t="shared" si="0"/>
        <v>905659.11</v>
      </c>
    </row>
    <row r="9" spans="1:16">
      <c r="A9" s="693" t="s">
        <v>10</v>
      </c>
      <c r="B9" s="70">
        <v>0</v>
      </c>
      <c r="C9" s="70">
        <v>215.78</v>
      </c>
      <c r="D9" s="70">
        <v>0</v>
      </c>
      <c r="E9" s="70">
        <v>902.55</v>
      </c>
      <c r="F9" s="70">
        <v>0</v>
      </c>
      <c r="G9" s="70">
        <v>11437.14</v>
      </c>
      <c r="H9" s="70">
        <v>2768.95</v>
      </c>
      <c r="I9" s="70">
        <v>65398.060000000005</v>
      </c>
      <c r="J9" s="70">
        <v>100</v>
      </c>
      <c r="K9" s="70">
        <v>6115.2400000000007</v>
      </c>
      <c r="L9" s="70">
        <v>0</v>
      </c>
      <c r="M9" s="70">
        <v>31171.11</v>
      </c>
      <c r="N9" s="70">
        <v>5989.6900000000005</v>
      </c>
      <c r="O9" s="70">
        <v>0</v>
      </c>
      <c r="P9" s="70">
        <f t="shared" si="0"/>
        <v>124098.52000000002</v>
      </c>
    </row>
    <row r="10" spans="1:16">
      <c r="A10" s="693" t="s">
        <v>11</v>
      </c>
      <c r="B10" s="70">
        <v>0</v>
      </c>
      <c r="C10" s="70">
        <v>118.31</v>
      </c>
      <c r="D10" s="70">
        <v>0</v>
      </c>
      <c r="E10" s="70">
        <v>536.62</v>
      </c>
      <c r="F10" s="70">
        <v>0</v>
      </c>
      <c r="G10" s="70">
        <v>6585.02</v>
      </c>
      <c r="H10" s="70">
        <v>4154.7</v>
      </c>
      <c r="I10" s="70">
        <v>31654.68</v>
      </c>
      <c r="J10" s="70">
        <v>0</v>
      </c>
      <c r="K10" s="70">
        <v>3426.32</v>
      </c>
      <c r="L10" s="70">
        <v>0</v>
      </c>
      <c r="M10" s="70">
        <v>23979.53</v>
      </c>
      <c r="N10" s="70">
        <v>6886.9499999999989</v>
      </c>
      <c r="O10" s="70">
        <v>0</v>
      </c>
      <c r="P10" s="70">
        <f t="shared" si="0"/>
        <v>77342.12999999999</v>
      </c>
    </row>
    <row r="11" spans="1:16">
      <c r="A11" s="693" t="s">
        <v>12</v>
      </c>
      <c r="B11" s="70">
        <v>0</v>
      </c>
      <c r="C11" s="70">
        <v>1568.03</v>
      </c>
      <c r="D11" s="70">
        <v>0</v>
      </c>
      <c r="E11" s="70">
        <v>250.19</v>
      </c>
      <c r="F11" s="70">
        <v>0</v>
      </c>
      <c r="G11" s="70">
        <v>5223.82</v>
      </c>
      <c r="H11" s="70">
        <v>2891.8</v>
      </c>
      <c r="I11" s="70">
        <v>13466.580000000004</v>
      </c>
      <c r="J11" s="70">
        <v>0</v>
      </c>
      <c r="K11" s="70">
        <v>1512.8700000000001</v>
      </c>
      <c r="L11" s="70">
        <v>0</v>
      </c>
      <c r="M11" s="70">
        <v>12004.26</v>
      </c>
      <c r="N11" s="70">
        <v>1278.75</v>
      </c>
      <c r="O11" s="70">
        <v>0</v>
      </c>
      <c r="P11" s="70">
        <f t="shared" si="0"/>
        <v>38196.300000000003</v>
      </c>
    </row>
    <row r="12" spans="1:16">
      <c r="A12" s="693" t="s">
        <v>13</v>
      </c>
      <c r="B12" s="70">
        <v>0</v>
      </c>
      <c r="C12" s="70">
        <v>0</v>
      </c>
      <c r="D12" s="70">
        <v>163.89</v>
      </c>
      <c r="E12" s="70">
        <v>1227.52</v>
      </c>
      <c r="F12" s="70">
        <v>123.92</v>
      </c>
      <c r="G12" s="70">
        <v>14192.34</v>
      </c>
      <c r="H12" s="70">
        <v>7004.1600000000008</v>
      </c>
      <c r="I12" s="70">
        <v>67869.26999999999</v>
      </c>
      <c r="J12" s="70">
        <v>0</v>
      </c>
      <c r="K12" s="70">
        <v>4427.4800000000005</v>
      </c>
      <c r="L12" s="70">
        <v>0</v>
      </c>
      <c r="M12" s="70">
        <v>52044.11</v>
      </c>
      <c r="N12" s="70">
        <v>6539.4700000000012</v>
      </c>
      <c r="O12" s="70">
        <v>0</v>
      </c>
      <c r="P12" s="70">
        <f t="shared" si="0"/>
        <v>153592.16</v>
      </c>
    </row>
    <row r="13" spans="1:16">
      <c r="A13" s="693" t="s">
        <v>14</v>
      </c>
      <c r="B13" s="70">
        <v>0</v>
      </c>
      <c r="C13" s="70">
        <v>898.35</v>
      </c>
      <c r="D13" s="70">
        <v>0</v>
      </c>
      <c r="E13" s="70">
        <v>3474.59</v>
      </c>
      <c r="F13" s="70">
        <v>226.85999999999999</v>
      </c>
      <c r="G13" s="70">
        <v>33570.839999999997</v>
      </c>
      <c r="H13" s="70">
        <v>31905.710000000006</v>
      </c>
      <c r="I13" s="70">
        <v>239729.81000000003</v>
      </c>
      <c r="J13" s="70">
        <v>70</v>
      </c>
      <c r="K13" s="70">
        <v>12225.45</v>
      </c>
      <c r="L13" s="70">
        <v>0</v>
      </c>
      <c r="M13" s="70">
        <v>93114.07</v>
      </c>
      <c r="N13" s="70">
        <v>33838.210000000006</v>
      </c>
      <c r="O13" s="70">
        <v>0</v>
      </c>
      <c r="P13" s="70">
        <f t="shared" si="0"/>
        <v>449053.89000000007</v>
      </c>
    </row>
    <row r="14" spans="1:16">
      <c r="A14" s="693" t="s">
        <v>15</v>
      </c>
      <c r="B14" s="70">
        <v>0</v>
      </c>
      <c r="C14" s="70">
        <v>233.3</v>
      </c>
      <c r="D14" s="70">
        <v>1123.03</v>
      </c>
      <c r="E14" s="70">
        <v>1272.23</v>
      </c>
      <c r="F14" s="70">
        <v>0</v>
      </c>
      <c r="G14" s="70">
        <v>13170.04</v>
      </c>
      <c r="H14" s="70">
        <v>6912.58</v>
      </c>
      <c r="I14" s="70">
        <v>63952.320000000007</v>
      </c>
      <c r="J14" s="70">
        <v>0</v>
      </c>
      <c r="K14" s="70">
        <v>14596.95</v>
      </c>
      <c r="L14" s="70">
        <v>30000</v>
      </c>
      <c r="M14" s="70">
        <v>38462.839999999997</v>
      </c>
      <c r="N14" s="70">
        <v>15995.26</v>
      </c>
      <c r="O14" s="70">
        <v>0</v>
      </c>
      <c r="P14" s="70">
        <f t="shared" si="0"/>
        <v>185718.55000000002</v>
      </c>
    </row>
    <row r="15" spans="1:16">
      <c r="A15" s="693" t="s">
        <v>51</v>
      </c>
      <c r="B15" s="70">
        <v>0</v>
      </c>
      <c r="C15" s="70">
        <v>0</v>
      </c>
      <c r="D15" s="70">
        <v>503.38</v>
      </c>
      <c r="E15" s="70">
        <v>1946.95</v>
      </c>
      <c r="F15" s="70">
        <v>0</v>
      </c>
      <c r="G15" s="70">
        <v>14020.68</v>
      </c>
      <c r="H15" s="70">
        <v>9054.1</v>
      </c>
      <c r="I15" s="70">
        <v>102051.37</v>
      </c>
      <c r="J15" s="70">
        <v>0</v>
      </c>
      <c r="K15" s="70">
        <v>18229.349999999999</v>
      </c>
      <c r="L15" s="70">
        <v>0</v>
      </c>
      <c r="M15" s="70">
        <v>69034.59</v>
      </c>
      <c r="N15" s="70">
        <v>3946.8</v>
      </c>
      <c r="O15" s="70">
        <v>0</v>
      </c>
      <c r="P15" s="70">
        <f t="shared" si="0"/>
        <v>218787.21999999997</v>
      </c>
    </row>
    <row r="16" spans="1:16">
      <c r="A16" s="693" t="s">
        <v>17</v>
      </c>
      <c r="B16" s="70">
        <v>0</v>
      </c>
      <c r="C16" s="70">
        <v>437.8</v>
      </c>
      <c r="D16" s="70">
        <v>0</v>
      </c>
      <c r="E16" s="70">
        <v>1711.96</v>
      </c>
      <c r="F16" s="70">
        <v>49.99</v>
      </c>
      <c r="G16" s="70">
        <v>143933.59</v>
      </c>
      <c r="H16" s="70">
        <v>20995.09</v>
      </c>
      <c r="I16" s="70">
        <v>172190.98999999996</v>
      </c>
      <c r="J16" s="70">
        <v>14000</v>
      </c>
      <c r="K16" s="70">
        <v>38967.480000000003</v>
      </c>
      <c r="L16" s="70">
        <v>0</v>
      </c>
      <c r="M16" s="70">
        <v>48760.219999999994</v>
      </c>
      <c r="N16" s="70">
        <v>5777.82</v>
      </c>
      <c r="O16" s="70">
        <v>61250</v>
      </c>
      <c r="P16" s="70">
        <f t="shared" si="0"/>
        <v>508074.93999999989</v>
      </c>
    </row>
    <row r="17" spans="1:18">
      <c r="A17" s="693" t="s">
        <v>18</v>
      </c>
      <c r="B17" s="70">
        <v>0</v>
      </c>
      <c r="C17" s="70">
        <v>0</v>
      </c>
      <c r="D17" s="70">
        <v>0</v>
      </c>
      <c r="E17" s="70">
        <v>1378.47</v>
      </c>
      <c r="F17" s="70">
        <v>0</v>
      </c>
      <c r="G17" s="70">
        <v>6385.05</v>
      </c>
      <c r="H17" s="70">
        <v>5303.13</v>
      </c>
      <c r="I17" s="70">
        <v>87996.319999999992</v>
      </c>
      <c r="J17" s="70">
        <v>0</v>
      </c>
      <c r="K17" s="70">
        <v>11027.929999999998</v>
      </c>
      <c r="L17" s="70">
        <v>0</v>
      </c>
      <c r="M17" s="70">
        <v>44128</v>
      </c>
      <c r="N17" s="70">
        <v>2553.5</v>
      </c>
      <c r="O17" s="70">
        <v>10000</v>
      </c>
      <c r="P17" s="70">
        <f t="shared" si="0"/>
        <v>168772.4</v>
      </c>
    </row>
    <row r="18" spans="1:18">
      <c r="A18" s="693" t="s">
        <v>19</v>
      </c>
      <c r="B18" s="70">
        <v>0</v>
      </c>
      <c r="C18" s="70">
        <v>0</v>
      </c>
      <c r="D18" s="70">
        <v>0</v>
      </c>
      <c r="E18" s="70">
        <v>812.39</v>
      </c>
      <c r="F18" s="70">
        <v>0</v>
      </c>
      <c r="G18" s="70">
        <v>5822.54</v>
      </c>
      <c r="H18" s="70">
        <v>7144.9900000000007</v>
      </c>
      <c r="I18" s="70">
        <v>50080.679999999993</v>
      </c>
      <c r="J18" s="70">
        <v>0</v>
      </c>
      <c r="K18" s="70">
        <v>2329.7999999999997</v>
      </c>
      <c r="L18" s="70">
        <v>0</v>
      </c>
      <c r="M18" s="70">
        <v>21570.91</v>
      </c>
      <c r="N18" s="70">
        <v>73.760000000000005</v>
      </c>
      <c r="O18" s="70">
        <v>0</v>
      </c>
      <c r="P18" s="70">
        <f t="shared" si="0"/>
        <v>87835.069999999992</v>
      </c>
    </row>
    <row r="19" spans="1:18">
      <c r="A19" s="693" t="s">
        <v>20</v>
      </c>
      <c r="B19" s="70">
        <v>200</v>
      </c>
      <c r="C19" s="70">
        <v>1224.02</v>
      </c>
      <c r="D19" s="70">
        <v>560.07000000000005</v>
      </c>
      <c r="E19" s="70">
        <v>4400.74</v>
      </c>
      <c r="F19" s="70">
        <v>281.38</v>
      </c>
      <c r="G19" s="70">
        <v>38522.53</v>
      </c>
      <c r="H19" s="70">
        <v>31694.059999999994</v>
      </c>
      <c r="I19" s="70">
        <v>303702.69000000006</v>
      </c>
      <c r="J19" s="70">
        <v>2081.42</v>
      </c>
      <c r="K19" s="70">
        <v>8961.8599999999988</v>
      </c>
      <c r="L19" s="70">
        <v>0</v>
      </c>
      <c r="M19" s="70">
        <v>190490.63</v>
      </c>
      <c r="N19" s="70">
        <v>82071.109999999957</v>
      </c>
      <c r="O19" s="70">
        <v>126305.31</v>
      </c>
      <c r="P19" s="70">
        <f t="shared" si="0"/>
        <v>790495.82000000007</v>
      </c>
    </row>
    <row r="20" spans="1:18">
      <c r="A20" s="694" t="s">
        <v>21</v>
      </c>
      <c r="B20" s="70">
        <v>0</v>
      </c>
      <c r="C20" s="70">
        <v>0</v>
      </c>
      <c r="D20" s="70">
        <v>1103.53</v>
      </c>
      <c r="E20" s="70">
        <v>2400.94</v>
      </c>
      <c r="F20" s="70">
        <v>0</v>
      </c>
      <c r="G20" s="70">
        <v>18703.8</v>
      </c>
      <c r="H20" s="70">
        <v>16568.88</v>
      </c>
      <c r="I20" s="70">
        <v>135667.08000000002</v>
      </c>
      <c r="J20" s="70">
        <v>6604.16</v>
      </c>
      <c r="K20" s="70">
        <v>21147.96</v>
      </c>
      <c r="L20" s="70">
        <v>0</v>
      </c>
      <c r="M20" s="70">
        <v>128196.91</v>
      </c>
      <c r="N20" s="70">
        <v>12120.19</v>
      </c>
      <c r="O20" s="70">
        <v>0</v>
      </c>
      <c r="P20" s="157">
        <f t="shared" si="0"/>
        <v>342513.45</v>
      </c>
    </row>
    <row r="21" spans="1:18" ht="13.5" thickBot="1">
      <c r="A21" s="700" t="s">
        <v>6</v>
      </c>
      <c r="B21" s="834">
        <f>SUM(B6:B20)</f>
        <v>200</v>
      </c>
      <c r="C21" s="834">
        <f t="shared" ref="C21:P21" si="1">SUM(C6:C20)</f>
        <v>8079.9800000000014</v>
      </c>
      <c r="D21" s="834">
        <f t="shared" si="1"/>
        <v>4430.7700000000004</v>
      </c>
      <c r="E21" s="834">
        <f t="shared" si="1"/>
        <v>34595.5</v>
      </c>
      <c r="F21" s="834">
        <f t="shared" si="1"/>
        <v>931.62</v>
      </c>
      <c r="G21" s="834">
        <f t="shared" si="1"/>
        <v>405282.25999999995</v>
      </c>
      <c r="H21" s="834">
        <f t="shared" si="1"/>
        <v>213648.26</v>
      </c>
      <c r="I21" s="834">
        <f t="shared" si="1"/>
        <v>2335276.5100000002</v>
      </c>
      <c r="J21" s="834">
        <f t="shared" si="1"/>
        <v>22925.58</v>
      </c>
      <c r="K21" s="834">
        <f t="shared" si="1"/>
        <v>220802.88999999998</v>
      </c>
      <c r="L21" s="834">
        <f t="shared" si="1"/>
        <v>30000</v>
      </c>
      <c r="M21" s="834">
        <f t="shared" si="1"/>
        <v>1299347.93</v>
      </c>
      <c r="N21" s="834">
        <f t="shared" si="1"/>
        <v>366844.89999999997</v>
      </c>
      <c r="O21" s="834">
        <f t="shared" si="1"/>
        <v>318213.57</v>
      </c>
      <c r="P21" s="834">
        <f t="shared" si="1"/>
        <v>5260579.7699999996</v>
      </c>
      <c r="R21" s="186"/>
    </row>
    <row r="22" spans="1:18" ht="16.5" customHeight="1" thickTop="1">
      <c r="A22" s="331" t="s">
        <v>84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3"/>
    </row>
    <row r="24" spans="1:18">
      <c r="P24" s="165"/>
    </row>
    <row r="25" spans="1:18">
      <c r="P25" s="165"/>
    </row>
    <row r="28" spans="1:18">
      <c r="P28" s="165"/>
    </row>
    <row r="29" spans="1:18">
      <c r="P29" s="165"/>
    </row>
    <row r="30" spans="1:18">
      <c r="P30" s="165"/>
    </row>
    <row r="31" spans="1:18">
      <c r="P31" s="165"/>
    </row>
    <row r="32" spans="1:18">
      <c r="P32" s="165"/>
    </row>
    <row r="33" spans="16:16">
      <c r="P33" s="165"/>
    </row>
    <row r="34" spans="16:16">
      <c r="P34" s="165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31"/>
  <sheetViews>
    <sheetView showGridLines="0" zoomScaleNormal="100" workbookViewId="0"/>
  </sheetViews>
  <sheetFormatPr baseColWidth="10" defaultColWidth="11.42578125" defaultRowHeight="11.25"/>
  <cols>
    <col min="1" max="1" width="20" style="71" customWidth="1"/>
    <col min="2" max="2" width="13.5703125" style="71" customWidth="1"/>
    <col min="3" max="3" width="12" style="71" customWidth="1"/>
    <col min="4" max="4" width="15.140625" style="71" customWidth="1"/>
    <col min="5" max="5" width="15.85546875" style="71" customWidth="1"/>
    <col min="6" max="6" width="11.5703125" style="71" customWidth="1"/>
    <col min="7" max="7" width="11.7109375" style="71" customWidth="1"/>
    <col min="8" max="8" width="13.5703125" style="71" customWidth="1"/>
    <col min="9" max="9" width="15.140625" style="71" customWidth="1"/>
    <col min="10" max="10" width="13.140625" style="71" customWidth="1"/>
    <col min="11" max="11" width="16.42578125" style="71" customWidth="1"/>
    <col min="12" max="12" width="13.5703125" style="71" customWidth="1"/>
    <col min="13" max="13" width="13.28515625" style="71" customWidth="1"/>
    <col min="14" max="14" width="16.140625" style="71" bestFit="1" customWidth="1"/>
    <col min="15" max="16384" width="11.42578125" style="71"/>
  </cols>
  <sheetData>
    <row r="1" spans="1:43" s="70" customFormat="1" ht="13.15" customHeight="1">
      <c r="A1" s="425" t="s">
        <v>111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43" s="70" customFormat="1" ht="22.5" customHeight="1">
      <c r="A2" s="427" t="s">
        <v>91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</row>
    <row r="3" spans="1:43" s="26" customFormat="1">
      <c r="A3" s="427" t="s">
        <v>605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</row>
    <row r="4" spans="1:43" ht="13.9" customHeight="1" thickBot="1">
      <c r="A4" s="703" t="s">
        <v>4</v>
      </c>
      <c r="B4" s="704"/>
      <c r="C4" s="704"/>
      <c r="D4" s="704"/>
      <c r="E4" s="704"/>
      <c r="F4" s="704"/>
      <c r="G4" s="704"/>
      <c r="H4" s="704"/>
      <c r="I4" s="704"/>
      <c r="J4" s="704"/>
      <c r="K4" s="704"/>
      <c r="L4" s="705"/>
      <c r="M4" s="706"/>
    </row>
    <row r="5" spans="1:43" ht="60" customHeight="1" thickTop="1">
      <c r="A5" s="701" t="s">
        <v>5</v>
      </c>
      <c r="B5" s="64" t="s">
        <v>446</v>
      </c>
      <c r="C5" s="163" t="s">
        <v>444</v>
      </c>
      <c r="D5" s="27" t="s">
        <v>445</v>
      </c>
      <c r="E5" s="163" t="s">
        <v>447</v>
      </c>
      <c r="F5" s="63" t="s">
        <v>450</v>
      </c>
      <c r="G5" s="63" t="s">
        <v>451</v>
      </c>
      <c r="H5" s="27" t="s">
        <v>452</v>
      </c>
      <c r="I5" s="163" t="s">
        <v>453</v>
      </c>
      <c r="J5" s="28" t="s">
        <v>455</v>
      </c>
      <c r="K5" s="28" t="s">
        <v>456</v>
      </c>
      <c r="L5" s="27" t="s">
        <v>110</v>
      </c>
      <c r="M5" s="27" t="s">
        <v>6</v>
      </c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43" s="70" customFormat="1" ht="12.75" customHeight="1">
      <c r="A6" s="695" t="s">
        <v>7</v>
      </c>
      <c r="B6" s="70">
        <v>0</v>
      </c>
      <c r="C6" s="70">
        <v>1304.3800000000001</v>
      </c>
      <c r="D6" s="70">
        <v>0</v>
      </c>
      <c r="E6" s="70">
        <v>5124.7</v>
      </c>
      <c r="F6" s="70">
        <v>11975.449999999999</v>
      </c>
      <c r="G6" s="70">
        <v>375426.74</v>
      </c>
      <c r="H6" s="70">
        <v>70</v>
      </c>
      <c r="I6" s="70">
        <v>0</v>
      </c>
      <c r="J6" s="70">
        <v>194574.34</v>
      </c>
      <c r="K6" s="70">
        <v>3956.33</v>
      </c>
      <c r="L6" s="70">
        <v>108389.17</v>
      </c>
      <c r="M6" s="695">
        <f t="shared" ref="M6:M20" si="0">SUM(B6:L6)</f>
        <v>700821.11</v>
      </c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L6" s="70">
        <f t="shared" ref="AL6:AL20" si="1">K6-X6</f>
        <v>3956.33</v>
      </c>
      <c r="AM6" s="70">
        <f t="shared" ref="AM6:AM20" si="2">L6-Y6</f>
        <v>108389.17</v>
      </c>
      <c r="AN6" s="70" t="e">
        <f>#REF!-Z6</f>
        <v>#REF!</v>
      </c>
      <c r="AO6" s="70" t="e">
        <f>#REF!-AA6</f>
        <v>#REF!</v>
      </c>
      <c r="AP6" s="70" t="e">
        <f>#REF!-AB6</f>
        <v>#REF!</v>
      </c>
      <c r="AQ6" s="70" t="e">
        <f>#REF!-AC6</f>
        <v>#REF!</v>
      </c>
    </row>
    <row r="7" spans="1:43" s="70" customFormat="1" ht="12.75" customHeight="1">
      <c r="A7" s="72" t="s">
        <v>8</v>
      </c>
      <c r="B7" s="70">
        <v>0</v>
      </c>
      <c r="C7" s="70">
        <v>512.70000000000005</v>
      </c>
      <c r="D7" s="70">
        <v>976.87</v>
      </c>
      <c r="E7" s="70">
        <v>2234.2399999999998</v>
      </c>
      <c r="F7" s="70">
        <v>8779.1999999999989</v>
      </c>
      <c r="G7" s="70">
        <v>173832.32000000001</v>
      </c>
      <c r="H7" s="70">
        <v>0</v>
      </c>
      <c r="I7" s="70">
        <v>2.37</v>
      </c>
      <c r="J7" s="70">
        <v>95765.37999999999</v>
      </c>
      <c r="K7" s="70">
        <v>304.95</v>
      </c>
      <c r="L7" s="70">
        <v>0</v>
      </c>
      <c r="M7" s="70">
        <f t="shared" si="0"/>
        <v>282408.03000000003</v>
      </c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L7" s="70">
        <f t="shared" si="1"/>
        <v>304.95</v>
      </c>
      <c r="AM7" s="70">
        <f t="shared" si="2"/>
        <v>0</v>
      </c>
      <c r="AN7" s="70" t="e">
        <f>#REF!-Z7</f>
        <v>#REF!</v>
      </c>
      <c r="AO7" s="70" t="e">
        <f>#REF!-AA7</f>
        <v>#REF!</v>
      </c>
      <c r="AP7" s="70" t="e">
        <f>#REF!-AB7</f>
        <v>#REF!</v>
      </c>
      <c r="AQ7" s="70" t="e">
        <f>#REF!-AC7</f>
        <v>#REF!</v>
      </c>
    </row>
    <row r="8" spans="1:43" s="70" customFormat="1" ht="12.75" customHeight="1">
      <c r="A8" s="72" t="s">
        <v>9</v>
      </c>
      <c r="B8" s="70">
        <v>0</v>
      </c>
      <c r="C8" s="70">
        <v>1567.3100000000002</v>
      </c>
      <c r="D8" s="70">
        <v>0</v>
      </c>
      <c r="E8" s="70">
        <v>6921.41</v>
      </c>
      <c r="F8" s="70">
        <v>45732.270000000004</v>
      </c>
      <c r="G8" s="70">
        <v>452257.59999999992</v>
      </c>
      <c r="H8" s="70">
        <v>0</v>
      </c>
      <c r="I8" s="70">
        <v>18358.39</v>
      </c>
      <c r="J8" s="70">
        <v>256051.03</v>
      </c>
      <c r="K8" s="70">
        <v>364.33</v>
      </c>
      <c r="L8" s="70">
        <v>0</v>
      </c>
      <c r="M8" s="70">
        <f t="shared" si="0"/>
        <v>781252.33999999985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L8" s="70">
        <f t="shared" si="1"/>
        <v>364.33</v>
      </c>
      <c r="AM8" s="70">
        <f t="shared" si="2"/>
        <v>0</v>
      </c>
      <c r="AN8" s="70" t="e">
        <f>#REF!-Z8</f>
        <v>#REF!</v>
      </c>
      <c r="AO8" s="70" t="e">
        <f>#REF!-AA8</f>
        <v>#REF!</v>
      </c>
      <c r="AP8" s="70" t="e">
        <f>#REF!-AB8</f>
        <v>#REF!</v>
      </c>
      <c r="AQ8" s="70" t="e">
        <f>#REF!-AC8</f>
        <v>#REF!</v>
      </c>
    </row>
    <row r="9" spans="1:43" s="70" customFormat="1" ht="12.75" customHeight="1">
      <c r="A9" s="72" t="s">
        <v>10</v>
      </c>
      <c r="B9" s="70">
        <v>0</v>
      </c>
      <c r="C9" s="70">
        <v>215.78</v>
      </c>
      <c r="D9" s="70">
        <v>0</v>
      </c>
      <c r="E9" s="70">
        <v>902.55</v>
      </c>
      <c r="F9" s="70">
        <v>2768.95</v>
      </c>
      <c r="G9" s="70">
        <v>65398.060000000005</v>
      </c>
      <c r="H9" s="70">
        <v>0</v>
      </c>
      <c r="I9" s="70">
        <v>0</v>
      </c>
      <c r="J9" s="70">
        <v>31171.11</v>
      </c>
      <c r="K9" s="70">
        <v>20</v>
      </c>
      <c r="L9" s="70">
        <v>0</v>
      </c>
      <c r="M9" s="70">
        <f t="shared" si="0"/>
        <v>100476.45000000001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L9" s="70">
        <f t="shared" si="1"/>
        <v>20</v>
      </c>
      <c r="AM9" s="70">
        <f t="shared" si="2"/>
        <v>0</v>
      </c>
      <c r="AN9" s="70" t="e">
        <f>#REF!-Z9</f>
        <v>#REF!</v>
      </c>
      <c r="AO9" s="70" t="e">
        <f>#REF!-AA9</f>
        <v>#REF!</v>
      </c>
      <c r="AP9" s="70" t="e">
        <f>#REF!-AB9</f>
        <v>#REF!</v>
      </c>
      <c r="AQ9" s="70" t="e">
        <f>#REF!-AC9</f>
        <v>#REF!</v>
      </c>
    </row>
    <row r="10" spans="1:43" s="70" customFormat="1" ht="12.75" customHeight="1">
      <c r="A10" s="72" t="s">
        <v>11</v>
      </c>
      <c r="B10" s="70">
        <v>0</v>
      </c>
      <c r="C10" s="70">
        <v>118.31</v>
      </c>
      <c r="D10" s="70">
        <v>0</v>
      </c>
      <c r="E10" s="70">
        <v>536.62</v>
      </c>
      <c r="F10" s="70">
        <v>4145.7</v>
      </c>
      <c r="G10" s="70">
        <v>31654.68</v>
      </c>
      <c r="H10" s="70">
        <v>0</v>
      </c>
      <c r="I10" s="70">
        <v>0</v>
      </c>
      <c r="J10" s="70">
        <v>23979.53</v>
      </c>
      <c r="K10" s="70">
        <v>0</v>
      </c>
      <c r="L10" s="70">
        <v>0</v>
      </c>
      <c r="M10" s="70">
        <f t="shared" si="0"/>
        <v>60434.84</v>
      </c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L10" s="70">
        <f t="shared" si="1"/>
        <v>0</v>
      </c>
      <c r="AM10" s="70">
        <f t="shared" si="2"/>
        <v>0</v>
      </c>
      <c r="AN10" s="70" t="e">
        <f>#REF!-Z10</f>
        <v>#REF!</v>
      </c>
      <c r="AO10" s="70" t="e">
        <f>#REF!-AA10</f>
        <v>#REF!</v>
      </c>
      <c r="AP10" s="70" t="e">
        <f>#REF!-AB10</f>
        <v>#REF!</v>
      </c>
      <c r="AQ10" s="70" t="e">
        <f>#REF!-AC10</f>
        <v>#REF!</v>
      </c>
    </row>
    <row r="11" spans="1:43" s="70" customFormat="1" ht="12.75" customHeight="1">
      <c r="A11" s="72" t="s">
        <v>12</v>
      </c>
      <c r="B11" s="70">
        <v>0</v>
      </c>
      <c r="C11" s="70">
        <v>68.03</v>
      </c>
      <c r="D11" s="70">
        <v>0</v>
      </c>
      <c r="E11" s="70">
        <v>250.19</v>
      </c>
      <c r="F11" s="70">
        <v>2891.8</v>
      </c>
      <c r="G11" s="70">
        <v>13466.580000000004</v>
      </c>
      <c r="H11" s="70">
        <v>0</v>
      </c>
      <c r="I11" s="70">
        <v>0</v>
      </c>
      <c r="J11" s="70">
        <v>12004.26</v>
      </c>
      <c r="K11" s="70">
        <v>0</v>
      </c>
      <c r="L11" s="70">
        <v>0</v>
      </c>
      <c r="M11" s="70">
        <f t="shared" si="0"/>
        <v>28680.860000000008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L11" s="70">
        <f t="shared" si="1"/>
        <v>0</v>
      </c>
      <c r="AM11" s="70">
        <f t="shared" si="2"/>
        <v>0</v>
      </c>
      <c r="AN11" s="70" t="e">
        <f>#REF!-Z11</f>
        <v>#REF!</v>
      </c>
      <c r="AO11" s="70" t="e">
        <f>#REF!-AA11</f>
        <v>#REF!</v>
      </c>
      <c r="AP11" s="70" t="e">
        <f>#REF!-AB11</f>
        <v>#REF!</v>
      </c>
      <c r="AQ11" s="70" t="e">
        <f>#REF!-AC11</f>
        <v>#REF!</v>
      </c>
    </row>
    <row r="12" spans="1:43" s="70" customFormat="1" ht="12.75" customHeight="1">
      <c r="A12" s="72" t="s">
        <v>13</v>
      </c>
      <c r="B12" s="70">
        <v>0</v>
      </c>
      <c r="C12" s="70">
        <v>0</v>
      </c>
      <c r="D12" s="70">
        <v>163.89</v>
      </c>
      <c r="E12" s="70">
        <v>1227.52</v>
      </c>
      <c r="F12" s="70">
        <v>7004.1600000000008</v>
      </c>
      <c r="G12" s="70">
        <v>67869.26999999999</v>
      </c>
      <c r="H12" s="70">
        <v>0</v>
      </c>
      <c r="I12" s="70">
        <v>0</v>
      </c>
      <c r="J12" s="70">
        <v>52044.11</v>
      </c>
      <c r="K12" s="70">
        <v>25</v>
      </c>
      <c r="L12" s="70">
        <v>0</v>
      </c>
      <c r="M12" s="70">
        <f t="shared" si="0"/>
        <v>128333.95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L12" s="70">
        <f t="shared" si="1"/>
        <v>25</v>
      </c>
      <c r="AM12" s="70">
        <f t="shared" si="2"/>
        <v>0</v>
      </c>
      <c r="AN12" s="70" t="e">
        <f>#REF!-Z12</f>
        <v>#REF!</v>
      </c>
      <c r="AO12" s="70" t="e">
        <f>#REF!-AA12</f>
        <v>#REF!</v>
      </c>
      <c r="AP12" s="70" t="e">
        <f>#REF!-AB12</f>
        <v>#REF!</v>
      </c>
      <c r="AQ12" s="70" t="e">
        <f>#REF!-AC12</f>
        <v>#REF!</v>
      </c>
    </row>
    <row r="13" spans="1:43" s="70" customFormat="1" ht="12.75" customHeight="1">
      <c r="A13" s="72" t="s">
        <v>14</v>
      </c>
      <c r="B13" s="70">
        <v>0</v>
      </c>
      <c r="C13" s="70">
        <v>898.35</v>
      </c>
      <c r="D13" s="70">
        <v>0</v>
      </c>
      <c r="E13" s="70">
        <v>3474.59</v>
      </c>
      <c r="F13" s="70">
        <v>31876.280000000006</v>
      </c>
      <c r="G13" s="70">
        <v>239729.81000000003</v>
      </c>
      <c r="H13" s="70">
        <v>70</v>
      </c>
      <c r="I13" s="70">
        <v>0</v>
      </c>
      <c r="J13" s="70">
        <v>93114.07</v>
      </c>
      <c r="K13" s="70">
        <v>443.87</v>
      </c>
      <c r="L13" s="70">
        <v>0</v>
      </c>
      <c r="M13" s="70">
        <f t="shared" si="0"/>
        <v>369606.97000000003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L13" s="70">
        <f t="shared" si="1"/>
        <v>443.87</v>
      </c>
      <c r="AM13" s="70">
        <f t="shared" si="2"/>
        <v>0</v>
      </c>
      <c r="AN13" s="70" t="e">
        <f>#REF!-Z13</f>
        <v>#REF!</v>
      </c>
      <c r="AO13" s="70" t="e">
        <f>#REF!-AA13</f>
        <v>#REF!</v>
      </c>
      <c r="AP13" s="70" t="e">
        <f>#REF!-AB13</f>
        <v>#REF!</v>
      </c>
      <c r="AQ13" s="70" t="e">
        <f>#REF!-AC13</f>
        <v>#REF!</v>
      </c>
    </row>
    <row r="14" spans="1:43" s="70" customFormat="1" ht="12.75" customHeight="1">
      <c r="A14" s="72" t="s">
        <v>15</v>
      </c>
      <c r="B14" s="70">
        <v>0</v>
      </c>
      <c r="C14" s="70">
        <v>233.3</v>
      </c>
      <c r="D14" s="70">
        <v>1123.03</v>
      </c>
      <c r="E14" s="70">
        <v>1272.23</v>
      </c>
      <c r="F14" s="70">
        <v>6912.58</v>
      </c>
      <c r="G14" s="70">
        <v>63952.320000000007</v>
      </c>
      <c r="H14" s="70">
        <v>0</v>
      </c>
      <c r="I14" s="70">
        <v>60</v>
      </c>
      <c r="J14" s="70">
        <v>38462.839999999997</v>
      </c>
      <c r="K14" s="70">
        <v>75</v>
      </c>
      <c r="L14" s="70">
        <v>0</v>
      </c>
      <c r="M14" s="70">
        <f t="shared" si="0"/>
        <v>112091.3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L14" s="70">
        <f t="shared" si="1"/>
        <v>75</v>
      </c>
      <c r="AM14" s="70">
        <f t="shared" si="2"/>
        <v>0</v>
      </c>
      <c r="AN14" s="70" t="e">
        <f>#REF!-Z14</f>
        <v>#REF!</v>
      </c>
      <c r="AO14" s="70" t="e">
        <f>#REF!-AA14</f>
        <v>#REF!</v>
      </c>
      <c r="AP14" s="70" t="e">
        <f>#REF!-AB14</f>
        <v>#REF!</v>
      </c>
      <c r="AQ14" s="70" t="e">
        <f>#REF!-AC14</f>
        <v>#REF!</v>
      </c>
    </row>
    <row r="15" spans="1:43" s="70" customFormat="1" ht="12.75" customHeight="1">
      <c r="A15" s="72" t="s">
        <v>51</v>
      </c>
      <c r="B15" s="70">
        <v>0</v>
      </c>
      <c r="C15" s="70">
        <v>0</v>
      </c>
      <c r="D15" s="70">
        <v>503.38</v>
      </c>
      <c r="E15" s="70">
        <v>1946.95</v>
      </c>
      <c r="F15" s="70">
        <v>9054.1</v>
      </c>
      <c r="G15" s="70">
        <v>102051.37</v>
      </c>
      <c r="H15" s="70">
        <v>0</v>
      </c>
      <c r="I15" s="70">
        <v>0</v>
      </c>
      <c r="J15" s="70">
        <v>69034.59</v>
      </c>
      <c r="K15" s="70">
        <v>0</v>
      </c>
      <c r="L15" s="70">
        <v>0</v>
      </c>
      <c r="M15" s="70">
        <f t="shared" si="0"/>
        <v>182590.38999999998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L15" s="70">
        <f t="shared" si="1"/>
        <v>0</v>
      </c>
      <c r="AM15" s="70">
        <f t="shared" si="2"/>
        <v>0</v>
      </c>
      <c r="AN15" s="70" t="e">
        <f>#REF!-Z15</f>
        <v>#REF!</v>
      </c>
      <c r="AO15" s="70" t="e">
        <f>#REF!-AA15</f>
        <v>#REF!</v>
      </c>
      <c r="AP15" s="70" t="e">
        <f>#REF!-AB15</f>
        <v>#REF!</v>
      </c>
      <c r="AQ15" s="70" t="e">
        <f>#REF!-AC15</f>
        <v>#REF!</v>
      </c>
    </row>
    <row r="16" spans="1:43" s="70" customFormat="1" ht="12.75" customHeight="1">
      <c r="A16" s="72" t="s">
        <v>17</v>
      </c>
      <c r="B16" s="70">
        <v>0</v>
      </c>
      <c r="C16" s="70">
        <v>437.8</v>
      </c>
      <c r="D16" s="70">
        <v>0</v>
      </c>
      <c r="E16" s="70">
        <v>1711.96</v>
      </c>
      <c r="F16" s="70">
        <v>8995.09</v>
      </c>
      <c r="G16" s="70">
        <v>172190.98999999996</v>
      </c>
      <c r="H16" s="70">
        <v>6000</v>
      </c>
      <c r="I16" s="70">
        <v>0</v>
      </c>
      <c r="J16" s="70">
        <v>48760.219999999994</v>
      </c>
      <c r="K16" s="70">
        <v>2000</v>
      </c>
      <c r="L16" s="70">
        <v>27500</v>
      </c>
      <c r="M16" s="70">
        <f t="shared" si="0"/>
        <v>267596.05999999994</v>
      </c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L16" s="70">
        <f t="shared" si="1"/>
        <v>2000</v>
      </c>
      <c r="AM16" s="70">
        <f t="shared" si="2"/>
        <v>27500</v>
      </c>
      <c r="AN16" s="70" t="e">
        <f>#REF!-Z16</f>
        <v>#REF!</v>
      </c>
      <c r="AO16" s="70" t="e">
        <f>#REF!-AA16</f>
        <v>#REF!</v>
      </c>
      <c r="AP16" s="70" t="e">
        <f>#REF!-AB16</f>
        <v>#REF!</v>
      </c>
      <c r="AQ16" s="70" t="e">
        <f>#REF!-AC16</f>
        <v>#REF!</v>
      </c>
    </row>
    <row r="17" spans="1:43" s="70" customFormat="1" ht="12.75" customHeight="1">
      <c r="A17" s="72" t="s">
        <v>18</v>
      </c>
      <c r="B17" s="70">
        <v>0</v>
      </c>
      <c r="C17" s="70">
        <v>0</v>
      </c>
      <c r="D17" s="70">
        <v>0</v>
      </c>
      <c r="E17" s="70">
        <v>1378.47</v>
      </c>
      <c r="F17" s="70">
        <v>5253.13</v>
      </c>
      <c r="G17" s="70">
        <v>87996.319999999992</v>
      </c>
      <c r="H17" s="70">
        <v>0</v>
      </c>
      <c r="I17" s="70">
        <v>0</v>
      </c>
      <c r="J17" s="70">
        <v>44128</v>
      </c>
      <c r="K17" s="70">
        <v>0</v>
      </c>
      <c r="L17" s="70">
        <v>0</v>
      </c>
      <c r="M17" s="70">
        <f t="shared" si="0"/>
        <v>138755.91999999998</v>
      </c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L17" s="70">
        <f t="shared" si="1"/>
        <v>0</v>
      </c>
      <c r="AM17" s="70">
        <f t="shared" si="2"/>
        <v>0</v>
      </c>
      <c r="AN17" s="70" t="e">
        <f>#REF!-Z17</f>
        <v>#REF!</v>
      </c>
      <c r="AO17" s="70" t="e">
        <f>#REF!-AA17</f>
        <v>#REF!</v>
      </c>
      <c r="AP17" s="70" t="e">
        <f>#REF!-AB17</f>
        <v>#REF!</v>
      </c>
      <c r="AQ17" s="70" t="e">
        <f>#REF!-AC17</f>
        <v>#REF!</v>
      </c>
    </row>
    <row r="18" spans="1:43" s="70" customFormat="1" ht="12.75" customHeight="1">
      <c r="A18" s="72" t="s">
        <v>19</v>
      </c>
      <c r="B18" s="70">
        <v>0</v>
      </c>
      <c r="C18" s="70">
        <v>0</v>
      </c>
      <c r="D18" s="70">
        <v>0</v>
      </c>
      <c r="E18" s="70">
        <v>812.39</v>
      </c>
      <c r="F18" s="70">
        <v>7144.9900000000007</v>
      </c>
      <c r="G18" s="70">
        <v>50080.679999999993</v>
      </c>
      <c r="H18" s="70">
        <v>0</v>
      </c>
      <c r="I18" s="70">
        <v>0</v>
      </c>
      <c r="J18" s="70">
        <v>21570.91</v>
      </c>
      <c r="K18" s="70">
        <v>0</v>
      </c>
      <c r="L18" s="70">
        <v>0</v>
      </c>
      <c r="M18" s="70">
        <f t="shared" si="0"/>
        <v>79608.97</v>
      </c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L18" s="70">
        <f t="shared" si="1"/>
        <v>0</v>
      </c>
      <c r="AM18" s="70">
        <f t="shared" si="2"/>
        <v>0</v>
      </c>
      <c r="AN18" s="70" t="e">
        <f>#REF!-Z18</f>
        <v>#REF!</v>
      </c>
      <c r="AO18" s="70" t="e">
        <f>#REF!-AA18</f>
        <v>#REF!</v>
      </c>
      <c r="AP18" s="70" t="e">
        <f>#REF!-AB18</f>
        <v>#REF!</v>
      </c>
      <c r="AQ18" s="70" t="e">
        <f>#REF!-AC18</f>
        <v>#REF!</v>
      </c>
    </row>
    <row r="19" spans="1:43" s="70" customFormat="1" ht="12.75" customHeight="1">
      <c r="A19" s="72" t="s">
        <v>20</v>
      </c>
      <c r="B19" s="70">
        <v>200</v>
      </c>
      <c r="C19" s="70">
        <v>1224.02</v>
      </c>
      <c r="D19" s="70">
        <v>560.07000000000005</v>
      </c>
      <c r="E19" s="70">
        <v>4400.74</v>
      </c>
      <c r="F19" s="70">
        <v>31304.049999999996</v>
      </c>
      <c r="G19" s="70">
        <v>303702.69000000006</v>
      </c>
      <c r="H19" s="70">
        <v>1079.9099999999999</v>
      </c>
      <c r="I19" s="70">
        <v>118.15</v>
      </c>
      <c r="J19" s="70">
        <v>190490.63</v>
      </c>
      <c r="K19" s="70">
        <v>142.29</v>
      </c>
      <c r="L19" s="70">
        <v>126305.31</v>
      </c>
      <c r="M19" s="70">
        <f t="shared" si="0"/>
        <v>659527.8600000001</v>
      </c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L19" s="70">
        <f t="shared" si="1"/>
        <v>142.29</v>
      </c>
      <c r="AM19" s="70">
        <f t="shared" si="2"/>
        <v>126305.31</v>
      </c>
      <c r="AN19" s="70" t="e">
        <f>#REF!-Z19</f>
        <v>#REF!</v>
      </c>
      <c r="AO19" s="70" t="e">
        <f>#REF!-AA19</f>
        <v>#REF!</v>
      </c>
      <c r="AP19" s="70" t="e">
        <f>#REF!-AB19</f>
        <v>#REF!</v>
      </c>
      <c r="AQ19" s="70" t="e">
        <f>#REF!-AC19</f>
        <v>#REF!</v>
      </c>
    </row>
    <row r="20" spans="1:43" s="70" customFormat="1" ht="12.75" customHeight="1">
      <c r="A20" s="702" t="s">
        <v>21</v>
      </c>
      <c r="B20" s="70">
        <v>0</v>
      </c>
      <c r="C20" s="70">
        <v>0</v>
      </c>
      <c r="D20" s="70">
        <v>1103.53</v>
      </c>
      <c r="E20" s="70">
        <v>2400.94</v>
      </c>
      <c r="F20" s="70">
        <v>16568.88</v>
      </c>
      <c r="G20" s="70">
        <v>135667.08000000002</v>
      </c>
      <c r="H20" s="70">
        <v>0</v>
      </c>
      <c r="I20" s="70">
        <v>0</v>
      </c>
      <c r="J20" s="70">
        <v>128196.91</v>
      </c>
      <c r="K20" s="70">
        <v>10</v>
      </c>
      <c r="L20" s="70">
        <v>0</v>
      </c>
      <c r="M20" s="157">
        <f t="shared" si="0"/>
        <v>283947.34000000003</v>
      </c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L20" s="70">
        <f t="shared" si="1"/>
        <v>10</v>
      </c>
      <c r="AM20" s="70">
        <f t="shared" si="2"/>
        <v>0</v>
      </c>
      <c r="AN20" s="70" t="e">
        <f>#REF!-Z20</f>
        <v>#REF!</v>
      </c>
      <c r="AO20" s="70" t="e">
        <f>#REF!-AA20</f>
        <v>#REF!</v>
      </c>
      <c r="AP20" s="70" t="e">
        <f>#REF!-AB20</f>
        <v>#REF!</v>
      </c>
      <c r="AQ20" s="70" t="e">
        <f>#REF!-AC20</f>
        <v>#REF!</v>
      </c>
    </row>
    <row r="21" spans="1:43" s="70" customFormat="1" ht="21" customHeight="1" thickBot="1">
      <c r="A21" s="708" t="s">
        <v>6</v>
      </c>
      <c r="B21" s="834">
        <f t="shared" ref="B21:I21" si="3">SUM(B6:B20)</f>
        <v>200</v>
      </c>
      <c r="C21" s="834">
        <f>SUM(C6:C20)</f>
        <v>6579.9800000000014</v>
      </c>
      <c r="D21" s="834">
        <f t="shared" si="3"/>
        <v>4430.7700000000004</v>
      </c>
      <c r="E21" s="834">
        <f t="shared" si="3"/>
        <v>34595.5</v>
      </c>
      <c r="F21" s="834">
        <f t="shared" si="3"/>
        <v>200406.62999999998</v>
      </c>
      <c r="G21" s="834">
        <f t="shared" si="3"/>
        <v>2335276.5100000002</v>
      </c>
      <c r="H21" s="834">
        <f t="shared" si="3"/>
        <v>7219.91</v>
      </c>
      <c r="I21" s="834">
        <f t="shared" si="3"/>
        <v>18538.91</v>
      </c>
      <c r="J21" s="834">
        <f>SUM(J6:J20)</f>
        <v>1299347.93</v>
      </c>
      <c r="K21" s="834">
        <f>SUM(K6:K20)</f>
        <v>7341.7699999999995</v>
      </c>
      <c r="L21" s="834">
        <f>SUM(L6:L20)</f>
        <v>262194.48</v>
      </c>
      <c r="M21" s="834">
        <f>SUM(M6:M20)</f>
        <v>4176132.3900000006</v>
      </c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L21" s="70">
        <f>J21-X21</f>
        <v>1299347.93</v>
      </c>
      <c r="AM21" s="70">
        <f>K21-Y21</f>
        <v>7341.7699999999995</v>
      </c>
      <c r="AN21" s="70">
        <f>L21-Z21</f>
        <v>262194.48</v>
      </c>
      <c r="AO21" s="70" t="e">
        <f>#REF!-AA21</f>
        <v>#REF!</v>
      </c>
      <c r="AP21" s="70" t="e">
        <f>#REF!-AB21</f>
        <v>#REF!</v>
      </c>
      <c r="AQ21" s="70" t="e">
        <f>#REF!-AC21</f>
        <v>#REF!</v>
      </c>
    </row>
    <row r="22" spans="1:43" s="70" customFormat="1" ht="21" customHeight="1" thickTop="1">
      <c r="A22" s="335" t="s">
        <v>84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1:43" s="70" customFormat="1"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spans="1:43" s="70" customFormat="1"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1:43" s="70" customFormat="1"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1:43" s="70" customFormat="1"/>
    <row r="27" spans="1:43" s="70" customFormat="1"/>
    <row r="28" spans="1:43" s="70" customFormat="1"/>
    <row r="29" spans="1:43" s="70" customFormat="1"/>
    <row r="30" spans="1:43" s="70" customFormat="1"/>
    <row r="31" spans="1:43" s="70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02"/>
  <sheetViews>
    <sheetView showGridLines="0" zoomScaleNormal="100" workbookViewId="0"/>
  </sheetViews>
  <sheetFormatPr baseColWidth="10" defaultColWidth="11.42578125" defaultRowHeight="11.25"/>
  <cols>
    <col min="1" max="1" width="19.5703125" style="71" customWidth="1"/>
    <col min="2" max="2" width="17.85546875" style="71" customWidth="1"/>
    <col min="3" max="3" width="16" style="71" customWidth="1"/>
    <col min="4" max="4" width="19.85546875" style="71" customWidth="1"/>
    <col min="5" max="5" width="11.42578125" style="71" customWidth="1"/>
    <col min="6" max="254" width="11.42578125" style="71"/>
    <col min="255" max="255" width="19.5703125" style="71" customWidth="1"/>
    <col min="256" max="256" width="12.85546875" style="71" customWidth="1"/>
    <col min="257" max="257" width="15.42578125" style="71" customWidth="1"/>
    <col min="258" max="258" width="17.85546875" style="71" customWidth="1"/>
    <col min="259" max="259" width="13.85546875" style="71" customWidth="1"/>
    <col min="260" max="260" width="12" style="71" customWidth="1"/>
    <col min="261" max="510" width="11.42578125" style="71"/>
    <col min="511" max="511" width="19.5703125" style="71" customWidth="1"/>
    <col min="512" max="512" width="12.85546875" style="71" customWidth="1"/>
    <col min="513" max="513" width="15.42578125" style="71" customWidth="1"/>
    <col min="514" max="514" width="17.85546875" style="71" customWidth="1"/>
    <col min="515" max="515" width="13.85546875" style="71" customWidth="1"/>
    <col min="516" max="516" width="12" style="71" customWidth="1"/>
    <col min="517" max="766" width="11.42578125" style="71"/>
    <col min="767" max="767" width="19.5703125" style="71" customWidth="1"/>
    <col min="768" max="768" width="12.85546875" style="71" customWidth="1"/>
    <col min="769" max="769" width="15.42578125" style="71" customWidth="1"/>
    <col min="770" max="770" width="17.85546875" style="71" customWidth="1"/>
    <col min="771" max="771" width="13.85546875" style="71" customWidth="1"/>
    <col min="772" max="772" width="12" style="71" customWidth="1"/>
    <col min="773" max="1022" width="11.42578125" style="71"/>
    <col min="1023" max="1023" width="19.5703125" style="71" customWidth="1"/>
    <col min="1024" max="1024" width="12.85546875" style="71" customWidth="1"/>
    <col min="1025" max="1025" width="15.42578125" style="71" customWidth="1"/>
    <col min="1026" max="1026" width="17.85546875" style="71" customWidth="1"/>
    <col min="1027" max="1027" width="13.85546875" style="71" customWidth="1"/>
    <col min="1028" max="1028" width="12" style="71" customWidth="1"/>
    <col min="1029" max="1278" width="11.42578125" style="71"/>
    <col min="1279" max="1279" width="19.5703125" style="71" customWidth="1"/>
    <col min="1280" max="1280" width="12.85546875" style="71" customWidth="1"/>
    <col min="1281" max="1281" width="15.42578125" style="71" customWidth="1"/>
    <col min="1282" max="1282" width="17.85546875" style="71" customWidth="1"/>
    <col min="1283" max="1283" width="13.85546875" style="71" customWidth="1"/>
    <col min="1284" max="1284" width="12" style="71" customWidth="1"/>
    <col min="1285" max="1534" width="11.42578125" style="71"/>
    <col min="1535" max="1535" width="19.5703125" style="71" customWidth="1"/>
    <col min="1536" max="1536" width="12.85546875" style="71" customWidth="1"/>
    <col min="1537" max="1537" width="15.42578125" style="71" customWidth="1"/>
    <col min="1538" max="1538" width="17.85546875" style="71" customWidth="1"/>
    <col min="1539" max="1539" width="13.85546875" style="71" customWidth="1"/>
    <col min="1540" max="1540" width="12" style="71" customWidth="1"/>
    <col min="1541" max="1790" width="11.42578125" style="71"/>
    <col min="1791" max="1791" width="19.5703125" style="71" customWidth="1"/>
    <col min="1792" max="1792" width="12.85546875" style="71" customWidth="1"/>
    <col min="1793" max="1793" width="15.42578125" style="71" customWidth="1"/>
    <col min="1794" max="1794" width="17.85546875" style="71" customWidth="1"/>
    <col min="1795" max="1795" width="13.85546875" style="71" customWidth="1"/>
    <col min="1796" max="1796" width="12" style="71" customWidth="1"/>
    <col min="1797" max="2046" width="11.42578125" style="71"/>
    <col min="2047" max="2047" width="19.5703125" style="71" customWidth="1"/>
    <col min="2048" max="2048" width="12.85546875" style="71" customWidth="1"/>
    <col min="2049" max="2049" width="15.42578125" style="71" customWidth="1"/>
    <col min="2050" max="2050" width="17.85546875" style="71" customWidth="1"/>
    <col min="2051" max="2051" width="13.85546875" style="71" customWidth="1"/>
    <col min="2052" max="2052" width="12" style="71" customWidth="1"/>
    <col min="2053" max="2302" width="11.42578125" style="71"/>
    <col min="2303" max="2303" width="19.5703125" style="71" customWidth="1"/>
    <col min="2304" max="2304" width="12.85546875" style="71" customWidth="1"/>
    <col min="2305" max="2305" width="15.42578125" style="71" customWidth="1"/>
    <col min="2306" max="2306" width="17.85546875" style="71" customWidth="1"/>
    <col min="2307" max="2307" width="13.85546875" style="71" customWidth="1"/>
    <col min="2308" max="2308" width="12" style="71" customWidth="1"/>
    <col min="2309" max="2558" width="11.42578125" style="71"/>
    <col min="2559" max="2559" width="19.5703125" style="71" customWidth="1"/>
    <col min="2560" max="2560" width="12.85546875" style="71" customWidth="1"/>
    <col min="2561" max="2561" width="15.42578125" style="71" customWidth="1"/>
    <col min="2562" max="2562" width="17.85546875" style="71" customWidth="1"/>
    <col min="2563" max="2563" width="13.85546875" style="71" customWidth="1"/>
    <col min="2564" max="2564" width="12" style="71" customWidth="1"/>
    <col min="2565" max="2814" width="11.42578125" style="71"/>
    <col min="2815" max="2815" width="19.5703125" style="71" customWidth="1"/>
    <col min="2816" max="2816" width="12.85546875" style="71" customWidth="1"/>
    <col min="2817" max="2817" width="15.42578125" style="71" customWidth="1"/>
    <col min="2818" max="2818" width="17.85546875" style="71" customWidth="1"/>
    <col min="2819" max="2819" width="13.85546875" style="71" customWidth="1"/>
    <col min="2820" max="2820" width="12" style="71" customWidth="1"/>
    <col min="2821" max="3070" width="11.42578125" style="71"/>
    <col min="3071" max="3071" width="19.5703125" style="71" customWidth="1"/>
    <col min="3072" max="3072" width="12.85546875" style="71" customWidth="1"/>
    <col min="3073" max="3073" width="15.42578125" style="71" customWidth="1"/>
    <col min="3074" max="3074" width="17.85546875" style="71" customWidth="1"/>
    <col min="3075" max="3075" width="13.85546875" style="71" customWidth="1"/>
    <col min="3076" max="3076" width="12" style="71" customWidth="1"/>
    <col min="3077" max="3326" width="11.42578125" style="71"/>
    <col min="3327" max="3327" width="19.5703125" style="71" customWidth="1"/>
    <col min="3328" max="3328" width="12.85546875" style="71" customWidth="1"/>
    <col min="3329" max="3329" width="15.42578125" style="71" customWidth="1"/>
    <col min="3330" max="3330" width="17.85546875" style="71" customWidth="1"/>
    <col min="3331" max="3331" width="13.85546875" style="71" customWidth="1"/>
    <col min="3332" max="3332" width="12" style="71" customWidth="1"/>
    <col min="3333" max="3582" width="11.42578125" style="71"/>
    <col min="3583" max="3583" width="19.5703125" style="71" customWidth="1"/>
    <col min="3584" max="3584" width="12.85546875" style="71" customWidth="1"/>
    <col min="3585" max="3585" width="15.42578125" style="71" customWidth="1"/>
    <col min="3586" max="3586" width="17.85546875" style="71" customWidth="1"/>
    <col min="3587" max="3587" width="13.85546875" style="71" customWidth="1"/>
    <col min="3588" max="3588" width="12" style="71" customWidth="1"/>
    <col min="3589" max="3838" width="11.42578125" style="71"/>
    <col min="3839" max="3839" width="19.5703125" style="71" customWidth="1"/>
    <col min="3840" max="3840" width="12.85546875" style="71" customWidth="1"/>
    <col min="3841" max="3841" width="15.42578125" style="71" customWidth="1"/>
    <col min="3842" max="3842" width="17.85546875" style="71" customWidth="1"/>
    <col min="3843" max="3843" width="13.85546875" style="71" customWidth="1"/>
    <col min="3844" max="3844" width="12" style="71" customWidth="1"/>
    <col min="3845" max="4094" width="11.42578125" style="71"/>
    <col min="4095" max="4095" width="19.5703125" style="71" customWidth="1"/>
    <col min="4096" max="4096" width="12.85546875" style="71" customWidth="1"/>
    <col min="4097" max="4097" width="15.42578125" style="71" customWidth="1"/>
    <col min="4098" max="4098" width="17.85546875" style="71" customWidth="1"/>
    <col min="4099" max="4099" width="13.85546875" style="71" customWidth="1"/>
    <col min="4100" max="4100" width="12" style="71" customWidth="1"/>
    <col min="4101" max="4350" width="11.42578125" style="71"/>
    <col min="4351" max="4351" width="19.5703125" style="71" customWidth="1"/>
    <col min="4352" max="4352" width="12.85546875" style="71" customWidth="1"/>
    <col min="4353" max="4353" width="15.42578125" style="71" customWidth="1"/>
    <col min="4354" max="4354" width="17.85546875" style="71" customWidth="1"/>
    <col min="4355" max="4355" width="13.85546875" style="71" customWidth="1"/>
    <col min="4356" max="4356" width="12" style="71" customWidth="1"/>
    <col min="4357" max="4606" width="11.42578125" style="71"/>
    <col min="4607" max="4607" width="19.5703125" style="71" customWidth="1"/>
    <col min="4608" max="4608" width="12.85546875" style="71" customWidth="1"/>
    <col min="4609" max="4609" width="15.42578125" style="71" customWidth="1"/>
    <col min="4610" max="4610" width="17.85546875" style="71" customWidth="1"/>
    <col min="4611" max="4611" width="13.85546875" style="71" customWidth="1"/>
    <col min="4612" max="4612" width="12" style="71" customWidth="1"/>
    <col min="4613" max="4862" width="11.42578125" style="71"/>
    <col min="4863" max="4863" width="19.5703125" style="71" customWidth="1"/>
    <col min="4864" max="4864" width="12.85546875" style="71" customWidth="1"/>
    <col min="4865" max="4865" width="15.42578125" style="71" customWidth="1"/>
    <col min="4866" max="4866" width="17.85546875" style="71" customWidth="1"/>
    <col min="4867" max="4867" width="13.85546875" style="71" customWidth="1"/>
    <col min="4868" max="4868" width="12" style="71" customWidth="1"/>
    <col min="4869" max="5118" width="11.42578125" style="71"/>
    <col min="5119" max="5119" width="19.5703125" style="71" customWidth="1"/>
    <col min="5120" max="5120" width="12.85546875" style="71" customWidth="1"/>
    <col min="5121" max="5121" width="15.42578125" style="71" customWidth="1"/>
    <col min="5122" max="5122" width="17.85546875" style="71" customWidth="1"/>
    <col min="5123" max="5123" width="13.85546875" style="71" customWidth="1"/>
    <col min="5124" max="5124" width="12" style="71" customWidth="1"/>
    <col min="5125" max="5374" width="11.42578125" style="71"/>
    <col min="5375" max="5375" width="19.5703125" style="71" customWidth="1"/>
    <col min="5376" max="5376" width="12.85546875" style="71" customWidth="1"/>
    <col min="5377" max="5377" width="15.42578125" style="71" customWidth="1"/>
    <col min="5378" max="5378" width="17.85546875" style="71" customWidth="1"/>
    <col min="5379" max="5379" width="13.85546875" style="71" customWidth="1"/>
    <col min="5380" max="5380" width="12" style="71" customWidth="1"/>
    <col min="5381" max="5630" width="11.42578125" style="71"/>
    <col min="5631" max="5631" width="19.5703125" style="71" customWidth="1"/>
    <col min="5632" max="5632" width="12.85546875" style="71" customWidth="1"/>
    <col min="5633" max="5633" width="15.42578125" style="71" customWidth="1"/>
    <col min="5634" max="5634" width="17.85546875" style="71" customWidth="1"/>
    <col min="5635" max="5635" width="13.85546875" style="71" customWidth="1"/>
    <col min="5636" max="5636" width="12" style="71" customWidth="1"/>
    <col min="5637" max="5886" width="11.42578125" style="71"/>
    <col min="5887" max="5887" width="19.5703125" style="71" customWidth="1"/>
    <col min="5888" max="5888" width="12.85546875" style="71" customWidth="1"/>
    <col min="5889" max="5889" width="15.42578125" style="71" customWidth="1"/>
    <col min="5890" max="5890" width="17.85546875" style="71" customWidth="1"/>
    <col min="5891" max="5891" width="13.85546875" style="71" customWidth="1"/>
    <col min="5892" max="5892" width="12" style="71" customWidth="1"/>
    <col min="5893" max="6142" width="11.42578125" style="71"/>
    <col min="6143" max="6143" width="19.5703125" style="71" customWidth="1"/>
    <col min="6144" max="6144" width="12.85546875" style="71" customWidth="1"/>
    <col min="6145" max="6145" width="15.42578125" style="71" customWidth="1"/>
    <col min="6146" max="6146" width="17.85546875" style="71" customWidth="1"/>
    <col min="6147" max="6147" width="13.85546875" style="71" customWidth="1"/>
    <col min="6148" max="6148" width="12" style="71" customWidth="1"/>
    <col min="6149" max="6398" width="11.42578125" style="71"/>
    <col min="6399" max="6399" width="19.5703125" style="71" customWidth="1"/>
    <col min="6400" max="6400" width="12.85546875" style="71" customWidth="1"/>
    <col min="6401" max="6401" width="15.42578125" style="71" customWidth="1"/>
    <col min="6402" max="6402" width="17.85546875" style="71" customWidth="1"/>
    <col min="6403" max="6403" width="13.85546875" style="71" customWidth="1"/>
    <col min="6404" max="6404" width="12" style="71" customWidth="1"/>
    <col min="6405" max="6654" width="11.42578125" style="71"/>
    <col min="6655" max="6655" width="19.5703125" style="71" customWidth="1"/>
    <col min="6656" max="6656" width="12.85546875" style="71" customWidth="1"/>
    <col min="6657" max="6657" width="15.42578125" style="71" customWidth="1"/>
    <col min="6658" max="6658" width="17.85546875" style="71" customWidth="1"/>
    <col min="6659" max="6659" width="13.85546875" style="71" customWidth="1"/>
    <col min="6660" max="6660" width="12" style="71" customWidth="1"/>
    <col min="6661" max="6910" width="11.42578125" style="71"/>
    <col min="6911" max="6911" width="19.5703125" style="71" customWidth="1"/>
    <col min="6912" max="6912" width="12.85546875" style="71" customWidth="1"/>
    <col min="6913" max="6913" width="15.42578125" style="71" customWidth="1"/>
    <col min="6914" max="6914" width="17.85546875" style="71" customWidth="1"/>
    <col min="6915" max="6915" width="13.85546875" style="71" customWidth="1"/>
    <col min="6916" max="6916" width="12" style="71" customWidth="1"/>
    <col min="6917" max="7166" width="11.42578125" style="71"/>
    <col min="7167" max="7167" width="19.5703125" style="71" customWidth="1"/>
    <col min="7168" max="7168" width="12.85546875" style="71" customWidth="1"/>
    <col min="7169" max="7169" width="15.42578125" style="71" customWidth="1"/>
    <col min="7170" max="7170" width="17.85546875" style="71" customWidth="1"/>
    <col min="7171" max="7171" width="13.85546875" style="71" customWidth="1"/>
    <col min="7172" max="7172" width="12" style="71" customWidth="1"/>
    <col min="7173" max="7422" width="11.42578125" style="71"/>
    <col min="7423" max="7423" width="19.5703125" style="71" customWidth="1"/>
    <col min="7424" max="7424" width="12.85546875" style="71" customWidth="1"/>
    <col min="7425" max="7425" width="15.42578125" style="71" customWidth="1"/>
    <col min="7426" max="7426" width="17.85546875" style="71" customWidth="1"/>
    <col min="7427" max="7427" width="13.85546875" style="71" customWidth="1"/>
    <col min="7428" max="7428" width="12" style="71" customWidth="1"/>
    <col min="7429" max="7678" width="11.42578125" style="71"/>
    <col min="7679" max="7679" width="19.5703125" style="71" customWidth="1"/>
    <col min="7680" max="7680" width="12.85546875" style="71" customWidth="1"/>
    <col min="7681" max="7681" width="15.42578125" style="71" customWidth="1"/>
    <col min="7682" max="7682" width="17.85546875" style="71" customWidth="1"/>
    <col min="7683" max="7683" width="13.85546875" style="71" customWidth="1"/>
    <col min="7684" max="7684" width="12" style="71" customWidth="1"/>
    <col min="7685" max="7934" width="11.42578125" style="71"/>
    <col min="7935" max="7935" width="19.5703125" style="71" customWidth="1"/>
    <col min="7936" max="7936" width="12.85546875" style="71" customWidth="1"/>
    <col min="7937" max="7937" width="15.42578125" style="71" customWidth="1"/>
    <col min="7938" max="7938" width="17.85546875" style="71" customWidth="1"/>
    <col min="7939" max="7939" width="13.85546875" style="71" customWidth="1"/>
    <col min="7940" max="7940" width="12" style="71" customWidth="1"/>
    <col min="7941" max="8190" width="11.42578125" style="71"/>
    <col min="8191" max="8191" width="19.5703125" style="71" customWidth="1"/>
    <col min="8192" max="8192" width="12.85546875" style="71" customWidth="1"/>
    <col min="8193" max="8193" width="15.42578125" style="71" customWidth="1"/>
    <col min="8194" max="8194" width="17.85546875" style="71" customWidth="1"/>
    <col min="8195" max="8195" width="13.85546875" style="71" customWidth="1"/>
    <col min="8196" max="8196" width="12" style="71" customWidth="1"/>
    <col min="8197" max="8446" width="11.42578125" style="71"/>
    <col min="8447" max="8447" width="19.5703125" style="71" customWidth="1"/>
    <col min="8448" max="8448" width="12.85546875" style="71" customWidth="1"/>
    <col min="8449" max="8449" width="15.42578125" style="71" customWidth="1"/>
    <col min="8450" max="8450" width="17.85546875" style="71" customWidth="1"/>
    <col min="8451" max="8451" width="13.85546875" style="71" customWidth="1"/>
    <col min="8452" max="8452" width="12" style="71" customWidth="1"/>
    <col min="8453" max="8702" width="11.42578125" style="71"/>
    <col min="8703" max="8703" width="19.5703125" style="71" customWidth="1"/>
    <col min="8704" max="8704" width="12.85546875" style="71" customWidth="1"/>
    <col min="8705" max="8705" width="15.42578125" style="71" customWidth="1"/>
    <col min="8706" max="8706" width="17.85546875" style="71" customWidth="1"/>
    <col min="8707" max="8707" width="13.85546875" style="71" customWidth="1"/>
    <col min="8708" max="8708" width="12" style="71" customWidth="1"/>
    <col min="8709" max="8958" width="11.42578125" style="71"/>
    <col min="8959" max="8959" width="19.5703125" style="71" customWidth="1"/>
    <col min="8960" max="8960" width="12.85546875" style="71" customWidth="1"/>
    <col min="8961" max="8961" width="15.42578125" style="71" customWidth="1"/>
    <col min="8962" max="8962" width="17.85546875" style="71" customWidth="1"/>
    <col min="8963" max="8963" width="13.85546875" style="71" customWidth="1"/>
    <col min="8964" max="8964" width="12" style="71" customWidth="1"/>
    <col min="8965" max="9214" width="11.42578125" style="71"/>
    <col min="9215" max="9215" width="19.5703125" style="71" customWidth="1"/>
    <col min="9216" max="9216" width="12.85546875" style="71" customWidth="1"/>
    <col min="9217" max="9217" width="15.42578125" style="71" customWidth="1"/>
    <col min="9218" max="9218" width="17.85546875" style="71" customWidth="1"/>
    <col min="9219" max="9219" width="13.85546875" style="71" customWidth="1"/>
    <col min="9220" max="9220" width="12" style="71" customWidth="1"/>
    <col min="9221" max="9470" width="11.42578125" style="71"/>
    <col min="9471" max="9471" width="19.5703125" style="71" customWidth="1"/>
    <col min="9472" max="9472" width="12.85546875" style="71" customWidth="1"/>
    <col min="9473" max="9473" width="15.42578125" style="71" customWidth="1"/>
    <col min="9474" max="9474" width="17.85546875" style="71" customWidth="1"/>
    <col min="9475" max="9475" width="13.85546875" style="71" customWidth="1"/>
    <col min="9476" max="9476" width="12" style="71" customWidth="1"/>
    <col min="9477" max="9726" width="11.42578125" style="71"/>
    <col min="9727" max="9727" width="19.5703125" style="71" customWidth="1"/>
    <col min="9728" max="9728" width="12.85546875" style="71" customWidth="1"/>
    <col min="9729" max="9729" width="15.42578125" style="71" customWidth="1"/>
    <col min="9730" max="9730" width="17.85546875" style="71" customWidth="1"/>
    <col min="9731" max="9731" width="13.85546875" style="71" customWidth="1"/>
    <col min="9732" max="9732" width="12" style="71" customWidth="1"/>
    <col min="9733" max="9982" width="11.42578125" style="71"/>
    <col min="9983" max="9983" width="19.5703125" style="71" customWidth="1"/>
    <col min="9984" max="9984" width="12.85546875" style="71" customWidth="1"/>
    <col min="9985" max="9985" width="15.42578125" style="71" customWidth="1"/>
    <col min="9986" max="9986" width="17.85546875" style="71" customWidth="1"/>
    <col min="9987" max="9987" width="13.85546875" style="71" customWidth="1"/>
    <col min="9988" max="9988" width="12" style="71" customWidth="1"/>
    <col min="9989" max="10238" width="11.42578125" style="71"/>
    <col min="10239" max="10239" width="19.5703125" style="71" customWidth="1"/>
    <col min="10240" max="10240" width="12.85546875" style="71" customWidth="1"/>
    <col min="10241" max="10241" width="15.42578125" style="71" customWidth="1"/>
    <col min="10242" max="10242" width="17.85546875" style="71" customWidth="1"/>
    <col min="10243" max="10243" width="13.85546875" style="71" customWidth="1"/>
    <col min="10244" max="10244" width="12" style="71" customWidth="1"/>
    <col min="10245" max="10494" width="11.42578125" style="71"/>
    <col min="10495" max="10495" width="19.5703125" style="71" customWidth="1"/>
    <col min="10496" max="10496" width="12.85546875" style="71" customWidth="1"/>
    <col min="10497" max="10497" width="15.42578125" style="71" customWidth="1"/>
    <col min="10498" max="10498" width="17.85546875" style="71" customWidth="1"/>
    <col min="10499" max="10499" width="13.85546875" style="71" customWidth="1"/>
    <col min="10500" max="10500" width="12" style="71" customWidth="1"/>
    <col min="10501" max="10750" width="11.42578125" style="71"/>
    <col min="10751" max="10751" width="19.5703125" style="71" customWidth="1"/>
    <col min="10752" max="10752" width="12.85546875" style="71" customWidth="1"/>
    <col min="10753" max="10753" width="15.42578125" style="71" customWidth="1"/>
    <col min="10754" max="10754" width="17.85546875" style="71" customWidth="1"/>
    <col min="10755" max="10755" width="13.85546875" style="71" customWidth="1"/>
    <col min="10756" max="10756" width="12" style="71" customWidth="1"/>
    <col min="10757" max="11006" width="11.42578125" style="71"/>
    <col min="11007" max="11007" width="19.5703125" style="71" customWidth="1"/>
    <col min="11008" max="11008" width="12.85546875" style="71" customWidth="1"/>
    <col min="11009" max="11009" width="15.42578125" style="71" customWidth="1"/>
    <col min="11010" max="11010" width="17.85546875" style="71" customWidth="1"/>
    <col min="11011" max="11011" width="13.85546875" style="71" customWidth="1"/>
    <col min="11012" max="11012" width="12" style="71" customWidth="1"/>
    <col min="11013" max="11262" width="11.42578125" style="71"/>
    <col min="11263" max="11263" width="19.5703125" style="71" customWidth="1"/>
    <col min="11264" max="11264" width="12.85546875" style="71" customWidth="1"/>
    <col min="11265" max="11265" width="15.42578125" style="71" customWidth="1"/>
    <col min="11266" max="11266" width="17.85546875" style="71" customWidth="1"/>
    <col min="11267" max="11267" width="13.85546875" style="71" customWidth="1"/>
    <col min="11268" max="11268" width="12" style="71" customWidth="1"/>
    <col min="11269" max="11518" width="11.42578125" style="71"/>
    <col min="11519" max="11519" width="19.5703125" style="71" customWidth="1"/>
    <col min="11520" max="11520" width="12.85546875" style="71" customWidth="1"/>
    <col min="11521" max="11521" width="15.42578125" style="71" customWidth="1"/>
    <col min="11522" max="11522" width="17.85546875" style="71" customWidth="1"/>
    <col min="11523" max="11523" width="13.85546875" style="71" customWidth="1"/>
    <col min="11524" max="11524" width="12" style="71" customWidth="1"/>
    <col min="11525" max="11774" width="11.42578125" style="71"/>
    <col min="11775" max="11775" width="19.5703125" style="71" customWidth="1"/>
    <col min="11776" max="11776" width="12.85546875" style="71" customWidth="1"/>
    <col min="11777" max="11777" width="15.42578125" style="71" customWidth="1"/>
    <col min="11778" max="11778" width="17.85546875" style="71" customWidth="1"/>
    <col min="11779" max="11779" width="13.85546875" style="71" customWidth="1"/>
    <col min="11780" max="11780" width="12" style="71" customWidth="1"/>
    <col min="11781" max="12030" width="11.42578125" style="71"/>
    <col min="12031" max="12031" width="19.5703125" style="71" customWidth="1"/>
    <col min="12032" max="12032" width="12.85546875" style="71" customWidth="1"/>
    <col min="12033" max="12033" width="15.42578125" style="71" customWidth="1"/>
    <col min="12034" max="12034" width="17.85546875" style="71" customWidth="1"/>
    <col min="12035" max="12035" width="13.85546875" style="71" customWidth="1"/>
    <col min="12036" max="12036" width="12" style="71" customWidth="1"/>
    <col min="12037" max="12286" width="11.42578125" style="71"/>
    <col min="12287" max="12287" width="19.5703125" style="71" customWidth="1"/>
    <col min="12288" max="12288" width="12.85546875" style="71" customWidth="1"/>
    <col min="12289" max="12289" width="15.42578125" style="71" customWidth="1"/>
    <col min="12290" max="12290" width="17.85546875" style="71" customWidth="1"/>
    <col min="12291" max="12291" width="13.85546875" style="71" customWidth="1"/>
    <col min="12292" max="12292" width="12" style="71" customWidth="1"/>
    <col min="12293" max="12542" width="11.42578125" style="71"/>
    <col min="12543" max="12543" width="19.5703125" style="71" customWidth="1"/>
    <col min="12544" max="12544" width="12.85546875" style="71" customWidth="1"/>
    <col min="12545" max="12545" width="15.42578125" style="71" customWidth="1"/>
    <col min="12546" max="12546" width="17.85546875" style="71" customWidth="1"/>
    <col min="12547" max="12547" width="13.85546875" style="71" customWidth="1"/>
    <col min="12548" max="12548" width="12" style="71" customWidth="1"/>
    <col min="12549" max="12798" width="11.42578125" style="71"/>
    <col min="12799" max="12799" width="19.5703125" style="71" customWidth="1"/>
    <col min="12800" max="12800" width="12.85546875" style="71" customWidth="1"/>
    <col min="12801" max="12801" width="15.42578125" style="71" customWidth="1"/>
    <col min="12802" max="12802" width="17.85546875" style="71" customWidth="1"/>
    <col min="12803" max="12803" width="13.85546875" style="71" customWidth="1"/>
    <col min="12804" max="12804" width="12" style="71" customWidth="1"/>
    <col min="12805" max="13054" width="11.42578125" style="71"/>
    <col min="13055" max="13055" width="19.5703125" style="71" customWidth="1"/>
    <col min="13056" max="13056" width="12.85546875" style="71" customWidth="1"/>
    <col min="13057" max="13057" width="15.42578125" style="71" customWidth="1"/>
    <col min="13058" max="13058" width="17.85546875" style="71" customWidth="1"/>
    <col min="13059" max="13059" width="13.85546875" style="71" customWidth="1"/>
    <col min="13060" max="13060" width="12" style="71" customWidth="1"/>
    <col min="13061" max="13310" width="11.42578125" style="71"/>
    <col min="13311" max="13311" width="19.5703125" style="71" customWidth="1"/>
    <col min="13312" max="13312" width="12.85546875" style="71" customWidth="1"/>
    <col min="13313" max="13313" width="15.42578125" style="71" customWidth="1"/>
    <col min="13314" max="13314" width="17.85546875" style="71" customWidth="1"/>
    <col min="13315" max="13315" width="13.85546875" style="71" customWidth="1"/>
    <col min="13316" max="13316" width="12" style="71" customWidth="1"/>
    <col min="13317" max="13566" width="11.42578125" style="71"/>
    <col min="13567" max="13567" width="19.5703125" style="71" customWidth="1"/>
    <col min="13568" max="13568" width="12.85546875" style="71" customWidth="1"/>
    <col min="13569" max="13569" width="15.42578125" style="71" customWidth="1"/>
    <col min="13570" max="13570" width="17.85546875" style="71" customWidth="1"/>
    <col min="13571" max="13571" width="13.85546875" style="71" customWidth="1"/>
    <col min="13572" max="13572" width="12" style="71" customWidth="1"/>
    <col min="13573" max="13822" width="11.42578125" style="71"/>
    <col min="13823" max="13823" width="19.5703125" style="71" customWidth="1"/>
    <col min="13824" max="13824" width="12.85546875" style="71" customWidth="1"/>
    <col min="13825" max="13825" width="15.42578125" style="71" customWidth="1"/>
    <col min="13826" max="13826" width="17.85546875" style="71" customWidth="1"/>
    <col min="13827" max="13827" width="13.85546875" style="71" customWidth="1"/>
    <col min="13828" max="13828" width="12" style="71" customWidth="1"/>
    <col min="13829" max="14078" width="11.42578125" style="71"/>
    <col min="14079" max="14079" width="19.5703125" style="71" customWidth="1"/>
    <col min="14080" max="14080" width="12.85546875" style="71" customWidth="1"/>
    <col min="14081" max="14081" width="15.42578125" style="71" customWidth="1"/>
    <col min="14082" max="14082" width="17.85546875" style="71" customWidth="1"/>
    <col min="14083" max="14083" width="13.85546875" style="71" customWidth="1"/>
    <col min="14084" max="14084" width="12" style="71" customWidth="1"/>
    <col min="14085" max="14334" width="11.42578125" style="71"/>
    <col min="14335" max="14335" width="19.5703125" style="71" customWidth="1"/>
    <col min="14336" max="14336" width="12.85546875" style="71" customWidth="1"/>
    <col min="14337" max="14337" width="15.42578125" style="71" customWidth="1"/>
    <col min="14338" max="14338" width="17.85546875" style="71" customWidth="1"/>
    <col min="14339" max="14339" width="13.85546875" style="71" customWidth="1"/>
    <col min="14340" max="14340" width="12" style="71" customWidth="1"/>
    <col min="14341" max="14590" width="11.42578125" style="71"/>
    <col min="14591" max="14591" width="19.5703125" style="71" customWidth="1"/>
    <col min="14592" max="14592" width="12.85546875" style="71" customWidth="1"/>
    <col min="14593" max="14593" width="15.42578125" style="71" customWidth="1"/>
    <col min="14594" max="14594" width="17.85546875" style="71" customWidth="1"/>
    <col min="14595" max="14595" width="13.85546875" style="71" customWidth="1"/>
    <col min="14596" max="14596" width="12" style="71" customWidth="1"/>
    <col min="14597" max="14846" width="11.42578125" style="71"/>
    <col min="14847" max="14847" width="19.5703125" style="71" customWidth="1"/>
    <col min="14848" max="14848" width="12.85546875" style="71" customWidth="1"/>
    <col min="14849" max="14849" width="15.42578125" style="71" customWidth="1"/>
    <col min="14850" max="14850" width="17.85546875" style="71" customWidth="1"/>
    <col min="14851" max="14851" width="13.85546875" style="71" customWidth="1"/>
    <col min="14852" max="14852" width="12" style="71" customWidth="1"/>
    <col min="14853" max="15102" width="11.42578125" style="71"/>
    <col min="15103" max="15103" width="19.5703125" style="71" customWidth="1"/>
    <col min="15104" max="15104" width="12.85546875" style="71" customWidth="1"/>
    <col min="15105" max="15105" width="15.42578125" style="71" customWidth="1"/>
    <col min="15106" max="15106" width="17.85546875" style="71" customWidth="1"/>
    <col min="15107" max="15107" width="13.85546875" style="71" customWidth="1"/>
    <col min="15108" max="15108" width="12" style="71" customWidth="1"/>
    <col min="15109" max="15358" width="11.42578125" style="71"/>
    <col min="15359" max="15359" width="19.5703125" style="71" customWidth="1"/>
    <col min="15360" max="15360" width="12.85546875" style="71" customWidth="1"/>
    <col min="15361" max="15361" width="15.42578125" style="71" customWidth="1"/>
    <col min="15362" max="15362" width="17.85546875" style="71" customWidth="1"/>
    <col min="15363" max="15363" width="13.85546875" style="71" customWidth="1"/>
    <col min="15364" max="15364" width="12" style="71" customWidth="1"/>
    <col min="15365" max="15614" width="11.42578125" style="71"/>
    <col min="15615" max="15615" width="19.5703125" style="71" customWidth="1"/>
    <col min="15616" max="15616" width="12.85546875" style="71" customWidth="1"/>
    <col min="15617" max="15617" width="15.42578125" style="71" customWidth="1"/>
    <col min="15618" max="15618" width="17.85546875" style="71" customWidth="1"/>
    <col min="15619" max="15619" width="13.85546875" style="71" customWidth="1"/>
    <col min="15620" max="15620" width="12" style="71" customWidth="1"/>
    <col min="15621" max="15870" width="11.42578125" style="71"/>
    <col min="15871" max="15871" width="19.5703125" style="71" customWidth="1"/>
    <col min="15872" max="15872" width="12.85546875" style="71" customWidth="1"/>
    <col min="15873" max="15873" width="15.42578125" style="71" customWidth="1"/>
    <col min="15874" max="15874" width="17.85546875" style="71" customWidth="1"/>
    <col min="15875" max="15875" width="13.85546875" style="71" customWidth="1"/>
    <col min="15876" max="15876" width="12" style="71" customWidth="1"/>
    <col min="15877" max="16126" width="11.42578125" style="71"/>
    <col min="16127" max="16127" width="19.5703125" style="71" customWidth="1"/>
    <col min="16128" max="16128" width="12.85546875" style="71" customWidth="1"/>
    <col min="16129" max="16129" width="15.42578125" style="71" customWidth="1"/>
    <col min="16130" max="16130" width="17.85546875" style="71" customWidth="1"/>
    <col min="16131" max="16131" width="13.85546875" style="71" customWidth="1"/>
    <col min="16132" max="16132" width="12" style="71" customWidth="1"/>
    <col min="16133" max="16384" width="11.42578125" style="71"/>
  </cols>
  <sheetData>
    <row r="1" spans="1:6" s="70" customFormat="1">
      <c r="A1" s="430" t="s">
        <v>111</v>
      </c>
      <c r="B1" s="431"/>
      <c r="C1" s="431"/>
      <c r="D1" s="431"/>
      <c r="E1" s="432"/>
    </row>
    <row r="2" spans="1:6" s="70" customFormat="1" ht="21" customHeight="1">
      <c r="A2" s="427" t="s">
        <v>86</v>
      </c>
      <c r="B2" s="428"/>
      <c r="C2" s="428"/>
      <c r="D2" s="428"/>
      <c r="E2" s="429"/>
    </row>
    <row r="3" spans="1:6" s="26" customFormat="1">
      <c r="A3" s="427" t="s">
        <v>606</v>
      </c>
      <c r="B3" s="428"/>
      <c r="C3" s="428"/>
      <c r="D3" s="428"/>
      <c r="E3" s="429"/>
    </row>
    <row r="4" spans="1:6">
      <c r="A4" s="703" t="s">
        <v>4</v>
      </c>
      <c r="B4" s="704"/>
      <c r="C4" s="704"/>
      <c r="D4" s="704"/>
      <c r="E4" s="707"/>
    </row>
    <row r="5" spans="1:6" ht="45" customHeight="1">
      <c r="A5" s="701" t="s">
        <v>50</v>
      </c>
      <c r="B5" s="63" t="s">
        <v>451</v>
      </c>
      <c r="C5" s="163" t="s">
        <v>453</v>
      </c>
      <c r="D5" s="163" t="s">
        <v>455</v>
      </c>
      <c r="E5" s="163" t="s">
        <v>6</v>
      </c>
    </row>
    <row r="6" spans="1:6" s="70" customFormat="1" ht="12.75" customHeight="1">
      <c r="A6" s="72" t="s">
        <v>7</v>
      </c>
      <c r="B6" s="70">
        <v>324908.27999999997</v>
      </c>
      <c r="C6" s="70">
        <v>0</v>
      </c>
      <c r="D6" s="70">
        <v>193284.81</v>
      </c>
      <c r="E6" s="70">
        <f t="shared" ref="E6:E21" si="0">SUM(B6:D6)</f>
        <v>518193.08999999997</v>
      </c>
      <c r="F6" s="130"/>
    </row>
    <row r="7" spans="1:6" s="70" customFormat="1" ht="12.75" customHeight="1">
      <c r="A7" s="72" t="s">
        <v>8</v>
      </c>
      <c r="B7" s="70">
        <v>158423.34000000005</v>
      </c>
      <c r="C7" s="70">
        <v>0</v>
      </c>
      <c r="D7" s="70">
        <v>95227.599999999991</v>
      </c>
      <c r="E7" s="70">
        <f t="shared" si="0"/>
        <v>253650.94000000006</v>
      </c>
    </row>
    <row r="8" spans="1:6" s="70" customFormat="1" ht="12.75" customHeight="1">
      <c r="A8" s="72" t="s">
        <v>9</v>
      </c>
      <c r="B8" s="70">
        <v>403009.16999999993</v>
      </c>
      <c r="C8" s="70">
        <v>0</v>
      </c>
      <c r="D8" s="70">
        <v>254456.71000000002</v>
      </c>
      <c r="E8" s="70">
        <f t="shared" si="0"/>
        <v>657465.87999999989</v>
      </c>
    </row>
    <row r="9" spans="1:6" s="70" customFormat="1" ht="12.75" customHeight="1">
      <c r="A9" s="72" t="s">
        <v>10</v>
      </c>
      <c r="B9" s="70">
        <v>60298.16</v>
      </c>
      <c r="C9" s="70">
        <v>0</v>
      </c>
      <c r="D9" s="70">
        <v>30853.980000000003</v>
      </c>
      <c r="E9" s="70">
        <f t="shared" si="0"/>
        <v>91152.140000000014</v>
      </c>
    </row>
    <row r="10" spans="1:6" s="70" customFormat="1" ht="12.75" customHeight="1">
      <c r="A10" s="72" t="s">
        <v>11</v>
      </c>
      <c r="B10" s="70">
        <v>28560.79</v>
      </c>
      <c r="C10" s="70">
        <v>0</v>
      </c>
      <c r="D10" s="70">
        <v>23699.94</v>
      </c>
      <c r="E10" s="70">
        <f t="shared" si="0"/>
        <v>52260.729999999996</v>
      </c>
    </row>
    <row r="11" spans="1:6" s="70" customFormat="1" ht="12.75" customHeight="1">
      <c r="A11" s="72" t="s">
        <v>12</v>
      </c>
      <c r="B11" s="70">
        <v>11620.730000000003</v>
      </c>
      <c r="C11" s="70">
        <v>0</v>
      </c>
      <c r="D11" s="70">
        <v>11944.09</v>
      </c>
      <c r="E11" s="70">
        <f t="shared" si="0"/>
        <v>23564.820000000003</v>
      </c>
    </row>
    <row r="12" spans="1:6" s="70" customFormat="1" ht="12.75" customHeight="1">
      <c r="A12" s="72" t="s">
        <v>13</v>
      </c>
      <c r="B12" s="70">
        <v>61322.28</v>
      </c>
      <c r="C12" s="70">
        <v>0</v>
      </c>
      <c r="D12" s="70">
        <v>51722.710000000006</v>
      </c>
      <c r="E12" s="70">
        <f t="shared" si="0"/>
        <v>113044.99</v>
      </c>
    </row>
    <row r="13" spans="1:6" s="70" customFormat="1" ht="12.75" customHeight="1">
      <c r="A13" s="72" t="s">
        <v>14</v>
      </c>
      <c r="B13" s="70">
        <v>212135.76</v>
      </c>
      <c r="C13" s="70">
        <v>0</v>
      </c>
      <c r="D13" s="70">
        <v>92625.13</v>
      </c>
      <c r="E13" s="70">
        <f t="shared" si="0"/>
        <v>304760.89</v>
      </c>
    </row>
    <row r="14" spans="1:6" s="70" customFormat="1" ht="12.75" customHeight="1">
      <c r="A14" s="72" t="s">
        <v>15</v>
      </c>
      <c r="B14" s="70">
        <v>57190.749999999993</v>
      </c>
      <c r="C14" s="70">
        <v>0</v>
      </c>
      <c r="D14" s="70">
        <v>38347.74</v>
      </c>
      <c r="E14" s="70">
        <f t="shared" si="0"/>
        <v>95538.489999999991</v>
      </c>
    </row>
    <row r="15" spans="1:6" s="70" customFormat="1" ht="12.75" customHeight="1">
      <c r="A15" s="72" t="s">
        <v>51</v>
      </c>
      <c r="B15" s="70">
        <v>94185.39</v>
      </c>
      <c r="C15" s="70">
        <v>0</v>
      </c>
      <c r="D15" s="70">
        <v>68445.430000000008</v>
      </c>
      <c r="E15" s="70">
        <f t="shared" si="0"/>
        <v>162630.82</v>
      </c>
    </row>
    <row r="16" spans="1:6" s="70" customFormat="1" ht="12.75" customHeight="1">
      <c r="A16" s="72" t="s">
        <v>17</v>
      </c>
      <c r="B16" s="70">
        <v>137416.23000000004</v>
      </c>
      <c r="C16" s="70">
        <v>0</v>
      </c>
      <c r="D16" s="70">
        <v>34530.620000000003</v>
      </c>
      <c r="E16" s="70">
        <f t="shared" si="0"/>
        <v>171946.85000000003</v>
      </c>
    </row>
    <row r="17" spans="1:5" s="70" customFormat="1" ht="12.75" customHeight="1">
      <c r="A17" s="72" t="s">
        <v>18</v>
      </c>
      <c r="B17" s="70">
        <v>81728.89</v>
      </c>
      <c r="C17" s="70">
        <v>0</v>
      </c>
      <c r="D17" s="70">
        <v>43798.32</v>
      </c>
      <c r="E17" s="70">
        <f t="shared" si="0"/>
        <v>125527.20999999999</v>
      </c>
    </row>
    <row r="18" spans="1:5" s="70" customFormat="1" ht="12.75" customHeight="1">
      <c r="A18" s="72" t="s">
        <v>19</v>
      </c>
      <c r="B18" s="70">
        <v>42391.619999999995</v>
      </c>
      <c r="C18" s="70">
        <v>0</v>
      </c>
      <c r="D18" s="70">
        <v>21261.850000000002</v>
      </c>
      <c r="E18" s="70">
        <f t="shared" si="0"/>
        <v>63653.47</v>
      </c>
    </row>
    <row r="19" spans="1:5" s="70" customFormat="1" ht="12.75" customHeight="1">
      <c r="A19" s="72" t="s">
        <v>20</v>
      </c>
      <c r="B19" s="70">
        <v>261742.64000000007</v>
      </c>
      <c r="C19" s="70">
        <v>118.15</v>
      </c>
      <c r="D19" s="70">
        <v>189151.46</v>
      </c>
      <c r="E19" s="70">
        <f t="shared" si="0"/>
        <v>451012.25000000006</v>
      </c>
    </row>
    <row r="20" spans="1:5" s="70" customFormat="1" ht="12.75" customHeight="1">
      <c r="A20" s="709" t="s">
        <v>21</v>
      </c>
      <c r="B20" s="70">
        <v>121780.78</v>
      </c>
      <c r="C20" s="70">
        <v>0</v>
      </c>
      <c r="D20" s="70">
        <v>127252.88</v>
      </c>
      <c r="E20" s="70">
        <f t="shared" si="0"/>
        <v>249033.66</v>
      </c>
    </row>
    <row r="21" spans="1:5" s="73" customFormat="1" ht="21" customHeight="1" thickBot="1">
      <c r="A21" s="708" t="s">
        <v>6</v>
      </c>
      <c r="B21" s="834">
        <f>SUM(B6:B20)</f>
        <v>2056714.8099999998</v>
      </c>
      <c r="C21" s="834">
        <f>SUM(C6:C20)</f>
        <v>118.15</v>
      </c>
      <c r="D21" s="834">
        <f>SUM(D6:D20)</f>
        <v>1276603.27</v>
      </c>
      <c r="E21" s="834">
        <f t="shared" si="0"/>
        <v>3333436.2299999995</v>
      </c>
    </row>
    <row r="22" spans="1:5" s="70" customFormat="1" ht="20.25" customHeight="1" thickTop="1">
      <c r="A22" s="335" t="s">
        <v>84</v>
      </c>
      <c r="B22" s="157"/>
      <c r="C22" s="157"/>
      <c r="D22" s="157"/>
      <c r="E22" s="330"/>
    </row>
    <row r="23" spans="1:5" s="70" customFormat="1">
      <c r="D23" s="74"/>
    </row>
    <row r="24" spans="1:5" s="70" customFormat="1"/>
    <row r="25" spans="1:5" s="70" customFormat="1"/>
    <row r="26" spans="1:5" s="70" customFormat="1"/>
    <row r="27" spans="1:5" s="70" customFormat="1"/>
    <row r="28" spans="1:5" s="70" customFormat="1"/>
    <row r="29" spans="1:5" s="70" customFormat="1"/>
    <row r="30" spans="1:5" s="70" customFormat="1"/>
    <row r="31" spans="1:5" s="70" customFormat="1"/>
    <row r="32" spans="1:5" s="70" customFormat="1"/>
    <row r="33" s="70" customFormat="1"/>
    <row r="34" s="70" customFormat="1"/>
    <row r="35" s="70" customFormat="1"/>
    <row r="36" s="70" customFormat="1"/>
    <row r="37" s="70" customFormat="1"/>
    <row r="38" s="70" customFormat="1"/>
    <row r="39" s="70" customFormat="1"/>
    <row r="40" s="70" customFormat="1"/>
    <row r="41" s="70" customFormat="1"/>
    <row r="42" s="70" customFormat="1"/>
    <row r="43" s="70" customFormat="1"/>
    <row r="44" s="70" customFormat="1"/>
    <row r="45" s="70" customFormat="1"/>
    <row r="46" s="70" customFormat="1"/>
    <row r="47" s="70" customFormat="1"/>
    <row r="48" s="70" customFormat="1"/>
    <row r="49" s="70" customFormat="1"/>
    <row r="50" s="70" customFormat="1"/>
    <row r="51" s="70" customFormat="1"/>
    <row r="52" s="70" customFormat="1"/>
    <row r="53" s="70" customFormat="1"/>
    <row r="54" s="70" customFormat="1"/>
    <row r="55" s="70" customFormat="1"/>
    <row r="56" s="70" customFormat="1"/>
    <row r="57" s="70" customFormat="1"/>
    <row r="58" s="70" customFormat="1"/>
    <row r="59" s="70" customFormat="1"/>
    <row r="60" s="70" customFormat="1"/>
    <row r="61" s="70" customFormat="1"/>
    <row r="62" s="70" customFormat="1"/>
    <row r="63" s="70" customFormat="1"/>
    <row r="64" s="70" customFormat="1"/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  <row r="76" s="70" customFormat="1"/>
    <row r="77" s="70" customFormat="1"/>
    <row r="78" s="70" customFormat="1"/>
    <row r="79" s="70" customFormat="1"/>
    <row r="80" s="70" customFormat="1"/>
    <row r="81" s="70" customFormat="1"/>
    <row r="82" s="70" customFormat="1"/>
    <row r="83" s="70" customFormat="1"/>
    <row r="84" s="70" customFormat="1"/>
    <row r="85" s="70" customFormat="1"/>
    <row r="86" s="70" customFormat="1"/>
    <row r="87" s="70" customFormat="1"/>
    <row r="88" s="70" customFormat="1"/>
    <row r="89" s="70" customFormat="1"/>
    <row r="90" s="70" customFormat="1"/>
    <row r="91" s="70" customFormat="1"/>
    <row r="92" s="70" customFormat="1"/>
    <row r="93" s="70" customFormat="1"/>
    <row r="94" s="70" customFormat="1"/>
    <row r="95" s="70" customFormat="1"/>
    <row r="96" s="70" customFormat="1"/>
    <row r="97" s="70" customFormat="1"/>
    <row r="98" s="70" customFormat="1"/>
    <row r="99" s="70" customFormat="1"/>
    <row r="100" s="70" customFormat="1"/>
    <row r="101" s="70" customFormat="1"/>
    <row r="102" s="70" customFormat="1"/>
    <row r="103" s="70" customFormat="1"/>
    <row r="104" s="70" customFormat="1"/>
    <row r="105" s="70" customFormat="1"/>
    <row r="106" s="70" customFormat="1"/>
    <row r="107" s="70" customFormat="1"/>
    <row r="108" s="70" customFormat="1"/>
    <row r="109" s="70" customFormat="1"/>
    <row r="110" s="70" customFormat="1"/>
    <row r="111" s="70" customFormat="1"/>
    <row r="112" s="70" customFormat="1"/>
    <row r="113" s="70" customFormat="1"/>
    <row r="114" s="70" customFormat="1"/>
    <row r="115" s="70" customFormat="1"/>
    <row r="116" s="70" customFormat="1"/>
    <row r="117" s="70" customFormat="1"/>
    <row r="118" s="70" customFormat="1"/>
    <row r="119" s="70" customFormat="1"/>
    <row r="120" s="70" customFormat="1"/>
    <row r="121" s="70" customFormat="1"/>
    <row r="122" s="70" customFormat="1"/>
    <row r="123" s="70" customFormat="1"/>
    <row r="124" s="70" customFormat="1"/>
    <row r="125" s="70" customFormat="1"/>
    <row r="126" s="70" customFormat="1"/>
    <row r="127" s="70" customFormat="1"/>
    <row r="128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18"/>
  <sheetViews>
    <sheetView showGridLines="0" zoomScaleNormal="100" workbookViewId="0"/>
  </sheetViews>
  <sheetFormatPr baseColWidth="10" defaultColWidth="11.42578125" defaultRowHeight="11.25"/>
  <cols>
    <col min="1" max="1" width="21.42578125" style="78" customWidth="1"/>
    <col min="2" max="2" width="14" style="78" customWidth="1"/>
    <col min="3" max="3" width="8.85546875" style="78" customWidth="1"/>
    <col min="4" max="4" width="15.140625" style="78" customWidth="1"/>
    <col min="5" max="5" width="13.5703125" style="78" customWidth="1"/>
    <col min="6" max="6" width="16" style="78" customWidth="1"/>
    <col min="7" max="7" width="17.5703125" style="78" customWidth="1"/>
    <col min="8" max="8" width="17.7109375" style="78" customWidth="1"/>
    <col min="9" max="9" width="18.28515625" style="78" customWidth="1"/>
    <col min="10" max="10" width="17.85546875" style="78" customWidth="1"/>
    <col min="11" max="11" width="16.85546875" style="78" customWidth="1"/>
    <col min="12" max="12" width="12.140625" style="78" customWidth="1"/>
    <col min="13" max="13" width="11.140625" style="78" customWidth="1"/>
    <col min="14" max="14" width="12.5703125" style="78" customWidth="1"/>
    <col min="15" max="256" width="11.42578125" style="78"/>
    <col min="257" max="257" width="21.42578125" style="78" customWidth="1"/>
    <col min="258" max="258" width="12" style="78" customWidth="1"/>
    <col min="259" max="261" width="8.85546875" style="78" customWidth="1"/>
    <col min="262" max="262" width="11.42578125" style="78" customWidth="1"/>
    <col min="263" max="263" width="10.28515625" style="78" customWidth="1"/>
    <col min="264" max="264" width="9" style="78" customWidth="1"/>
    <col min="265" max="265" width="12" style="78" customWidth="1"/>
    <col min="266" max="266" width="10" style="78" customWidth="1"/>
    <col min="267" max="267" width="12.140625" style="78" customWidth="1"/>
    <col min="268" max="268" width="11.85546875" style="78" customWidth="1"/>
    <col min="269" max="269" width="12.85546875" style="78" customWidth="1"/>
    <col min="270" max="270" width="12.5703125" style="78" customWidth="1"/>
    <col min="271" max="512" width="11.42578125" style="78"/>
    <col min="513" max="513" width="21.42578125" style="78" customWidth="1"/>
    <col min="514" max="514" width="12" style="78" customWidth="1"/>
    <col min="515" max="517" width="8.85546875" style="78" customWidth="1"/>
    <col min="518" max="518" width="11.42578125" style="78" customWidth="1"/>
    <col min="519" max="519" width="10.28515625" style="78" customWidth="1"/>
    <col min="520" max="520" width="9" style="78" customWidth="1"/>
    <col min="521" max="521" width="12" style="78" customWidth="1"/>
    <col min="522" max="522" width="10" style="78" customWidth="1"/>
    <col min="523" max="523" width="12.140625" style="78" customWidth="1"/>
    <col min="524" max="524" width="11.85546875" style="78" customWidth="1"/>
    <col min="525" max="525" width="12.85546875" style="78" customWidth="1"/>
    <col min="526" max="526" width="12.5703125" style="78" customWidth="1"/>
    <col min="527" max="768" width="11.42578125" style="78"/>
    <col min="769" max="769" width="21.42578125" style="78" customWidth="1"/>
    <col min="770" max="770" width="12" style="78" customWidth="1"/>
    <col min="771" max="773" width="8.85546875" style="78" customWidth="1"/>
    <col min="774" max="774" width="11.42578125" style="78" customWidth="1"/>
    <col min="775" max="775" width="10.28515625" style="78" customWidth="1"/>
    <col min="776" max="776" width="9" style="78" customWidth="1"/>
    <col min="777" max="777" width="12" style="78" customWidth="1"/>
    <col min="778" max="778" width="10" style="78" customWidth="1"/>
    <col min="779" max="779" width="12.140625" style="78" customWidth="1"/>
    <col min="780" max="780" width="11.85546875" style="78" customWidth="1"/>
    <col min="781" max="781" width="12.85546875" style="78" customWidth="1"/>
    <col min="782" max="782" width="12.5703125" style="78" customWidth="1"/>
    <col min="783" max="1024" width="11.42578125" style="78"/>
    <col min="1025" max="1025" width="21.42578125" style="78" customWidth="1"/>
    <col min="1026" max="1026" width="12" style="78" customWidth="1"/>
    <col min="1027" max="1029" width="8.85546875" style="78" customWidth="1"/>
    <col min="1030" max="1030" width="11.42578125" style="78" customWidth="1"/>
    <col min="1031" max="1031" width="10.28515625" style="78" customWidth="1"/>
    <col min="1032" max="1032" width="9" style="78" customWidth="1"/>
    <col min="1033" max="1033" width="12" style="78" customWidth="1"/>
    <col min="1034" max="1034" width="10" style="78" customWidth="1"/>
    <col min="1035" max="1035" width="12.140625" style="78" customWidth="1"/>
    <col min="1036" max="1036" width="11.85546875" style="78" customWidth="1"/>
    <col min="1037" max="1037" width="12.85546875" style="78" customWidth="1"/>
    <col min="1038" max="1038" width="12.5703125" style="78" customWidth="1"/>
    <col min="1039" max="1280" width="11.42578125" style="78"/>
    <col min="1281" max="1281" width="21.42578125" style="78" customWidth="1"/>
    <col min="1282" max="1282" width="12" style="78" customWidth="1"/>
    <col min="1283" max="1285" width="8.85546875" style="78" customWidth="1"/>
    <col min="1286" max="1286" width="11.42578125" style="78" customWidth="1"/>
    <col min="1287" max="1287" width="10.28515625" style="78" customWidth="1"/>
    <col min="1288" max="1288" width="9" style="78" customWidth="1"/>
    <col min="1289" max="1289" width="12" style="78" customWidth="1"/>
    <col min="1290" max="1290" width="10" style="78" customWidth="1"/>
    <col min="1291" max="1291" width="12.140625" style="78" customWidth="1"/>
    <col min="1292" max="1292" width="11.85546875" style="78" customWidth="1"/>
    <col min="1293" max="1293" width="12.85546875" style="78" customWidth="1"/>
    <col min="1294" max="1294" width="12.5703125" style="78" customWidth="1"/>
    <col min="1295" max="1536" width="11.42578125" style="78"/>
    <col min="1537" max="1537" width="21.42578125" style="78" customWidth="1"/>
    <col min="1538" max="1538" width="12" style="78" customWidth="1"/>
    <col min="1539" max="1541" width="8.85546875" style="78" customWidth="1"/>
    <col min="1542" max="1542" width="11.42578125" style="78" customWidth="1"/>
    <col min="1543" max="1543" width="10.28515625" style="78" customWidth="1"/>
    <col min="1544" max="1544" width="9" style="78" customWidth="1"/>
    <col min="1545" max="1545" width="12" style="78" customWidth="1"/>
    <col min="1546" max="1546" width="10" style="78" customWidth="1"/>
    <col min="1547" max="1547" width="12.140625" style="78" customWidth="1"/>
    <col min="1548" max="1548" width="11.85546875" style="78" customWidth="1"/>
    <col min="1549" max="1549" width="12.85546875" style="78" customWidth="1"/>
    <col min="1550" max="1550" width="12.5703125" style="78" customWidth="1"/>
    <col min="1551" max="1792" width="11.42578125" style="78"/>
    <col min="1793" max="1793" width="21.42578125" style="78" customWidth="1"/>
    <col min="1794" max="1794" width="12" style="78" customWidth="1"/>
    <col min="1795" max="1797" width="8.85546875" style="78" customWidth="1"/>
    <col min="1798" max="1798" width="11.42578125" style="78" customWidth="1"/>
    <col min="1799" max="1799" width="10.28515625" style="78" customWidth="1"/>
    <col min="1800" max="1800" width="9" style="78" customWidth="1"/>
    <col min="1801" max="1801" width="12" style="78" customWidth="1"/>
    <col min="1802" max="1802" width="10" style="78" customWidth="1"/>
    <col min="1803" max="1803" width="12.140625" style="78" customWidth="1"/>
    <col min="1804" max="1804" width="11.85546875" style="78" customWidth="1"/>
    <col min="1805" max="1805" width="12.85546875" style="78" customWidth="1"/>
    <col min="1806" max="1806" width="12.5703125" style="78" customWidth="1"/>
    <col min="1807" max="2048" width="11.42578125" style="78"/>
    <col min="2049" max="2049" width="21.42578125" style="78" customWidth="1"/>
    <col min="2050" max="2050" width="12" style="78" customWidth="1"/>
    <col min="2051" max="2053" width="8.85546875" style="78" customWidth="1"/>
    <col min="2054" max="2054" width="11.42578125" style="78" customWidth="1"/>
    <col min="2055" max="2055" width="10.28515625" style="78" customWidth="1"/>
    <col min="2056" max="2056" width="9" style="78" customWidth="1"/>
    <col min="2057" max="2057" width="12" style="78" customWidth="1"/>
    <col min="2058" max="2058" width="10" style="78" customWidth="1"/>
    <col min="2059" max="2059" width="12.140625" style="78" customWidth="1"/>
    <col min="2060" max="2060" width="11.85546875" style="78" customWidth="1"/>
    <col min="2061" max="2061" width="12.85546875" style="78" customWidth="1"/>
    <col min="2062" max="2062" width="12.5703125" style="78" customWidth="1"/>
    <col min="2063" max="2304" width="11.42578125" style="78"/>
    <col min="2305" max="2305" width="21.42578125" style="78" customWidth="1"/>
    <col min="2306" max="2306" width="12" style="78" customWidth="1"/>
    <col min="2307" max="2309" width="8.85546875" style="78" customWidth="1"/>
    <col min="2310" max="2310" width="11.42578125" style="78" customWidth="1"/>
    <col min="2311" max="2311" width="10.28515625" style="78" customWidth="1"/>
    <col min="2312" max="2312" width="9" style="78" customWidth="1"/>
    <col min="2313" max="2313" width="12" style="78" customWidth="1"/>
    <col min="2314" max="2314" width="10" style="78" customWidth="1"/>
    <col min="2315" max="2315" width="12.140625" style="78" customWidth="1"/>
    <col min="2316" max="2316" width="11.85546875" style="78" customWidth="1"/>
    <col min="2317" max="2317" width="12.85546875" style="78" customWidth="1"/>
    <col min="2318" max="2318" width="12.5703125" style="78" customWidth="1"/>
    <col min="2319" max="2560" width="11.42578125" style="78"/>
    <col min="2561" max="2561" width="21.42578125" style="78" customWidth="1"/>
    <col min="2562" max="2562" width="12" style="78" customWidth="1"/>
    <col min="2563" max="2565" width="8.85546875" style="78" customWidth="1"/>
    <col min="2566" max="2566" width="11.42578125" style="78" customWidth="1"/>
    <col min="2567" max="2567" width="10.28515625" style="78" customWidth="1"/>
    <col min="2568" max="2568" width="9" style="78" customWidth="1"/>
    <col min="2569" max="2569" width="12" style="78" customWidth="1"/>
    <col min="2570" max="2570" width="10" style="78" customWidth="1"/>
    <col min="2571" max="2571" width="12.140625" style="78" customWidth="1"/>
    <col min="2572" max="2572" width="11.85546875" style="78" customWidth="1"/>
    <col min="2573" max="2573" width="12.85546875" style="78" customWidth="1"/>
    <col min="2574" max="2574" width="12.5703125" style="78" customWidth="1"/>
    <col min="2575" max="2816" width="11.42578125" style="78"/>
    <col min="2817" max="2817" width="21.42578125" style="78" customWidth="1"/>
    <col min="2818" max="2818" width="12" style="78" customWidth="1"/>
    <col min="2819" max="2821" width="8.85546875" style="78" customWidth="1"/>
    <col min="2822" max="2822" width="11.42578125" style="78" customWidth="1"/>
    <col min="2823" max="2823" width="10.28515625" style="78" customWidth="1"/>
    <col min="2824" max="2824" width="9" style="78" customWidth="1"/>
    <col min="2825" max="2825" width="12" style="78" customWidth="1"/>
    <col min="2826" max="2826" width="10" style="78" customWidth="1"/>
    <col min="2827" max="2827" width="12.140625" style="78" customWidth="1"/>
    <col min="2828" max="2828" width="11.85546875" style="78" customWidth="1"/>
    <col min="2829" max="2829" width="12.85546875" style="78" customWidth="1"/>
    <col min="2830" max="2830" width="12.5703125" style="78" customWidth="1"/>
    <col min="2831" max="3072" width="11.42578125" style="78"/>
    <col min="3073" max="3073" width="21.42578125" style="78" customWidth="1"/>
    <col min="3074" max="3074" width="12" style="78" customWidth="1"/>
    <col min="3075" max="3077" width="8.85546875" style="78" customWidth="1"/>
    <col min="3078" max="3078" width="11.42578125" style="78" customWidth="1"/>
    <col min="3079" max="3079" width="10.28515625" style="78" customWidth="1"/>
    <col min="3080" max="3080" width="9" style="78" customWidth="1"/>
    <col min="3081" max="3081" width="12" style="78" customWidth="1"/>
    <col min="3082" max="3082" width="10" style="78" customWidth="1"/>
    <col min="3083" max="3083" width="12.140625" style="78" customWidth="1"/>
    <col min="3084" max="3084" width="11.85546875" style="78" customWidth="1"/>
    <col min="3085" max="3085" width="12.85546875" style="78" customWidth="1"/>
    <col min="3086" max="3086" width="12.5703125" style="78" customWidth="1"/>
    <col min="3087" max="3328" width="11.42578125" style="78"/>
    <col min="3329" max="3329" width="21.42578125" style="78" customWidth="1"/>
    <col min="3330" max="3330" width="12" style="78" customWidth="1"/>
    <col min="3331" max="3333" width="8.85546875" style="78" customWidth="1"/>
    <col min="3334" max="3334" width="11.42578125" style="78" customWidth="1"/>
    <col min="3335" max="3335" width="10.28515625" style="78" customWidth="1"/>
    <col min="3336" max="3336" width="9" style="78" customWidth="1"/>
    <col min="3337" max="3337" width="12" style="78" customWidth="1"/>
    <col min="3338" max="3338" width="10" style="78" customWidth="1"/>
    <col min="3339" max="3339" width="12.140625" style="78" customWidth="1"/>
    <col min="3340" max="3340" width="11.85546875" style="78" customWidth="1"/>
    <col min="3341" max="3341" width="12.85546875" style="78" customWidth="1"/>
    <col min="3342" max="3342" width="12.5703125" style="78" customWidth="1"/>
    <col min="3343" max="3584" width="11.42578125" style="78"/>
    <col min="3585" max="3585" width="21.42578125" style="78" customWidth="1"/>
    <col min="3586" max="3586" width="12" style="78" customWidth="1"/>
    <col min="3587" max="3589" width="8.85546875" style="78" customWidth="1"/>
    <col min="3590" max="3590" width="11.42578125" style="78" customWidth="1"/>
    <col min="3591" max="3591" width="10.28515625" style="78" customWidth="1"/>
    <col min="3592" max="3592" width="9" style="78" customWidth="1"/>
    <col min="3593" max="3593" width="12" style="78" customWidth="1"/>
    <col min="3594" max="3594" width="10" style="78" customWidth="1"/>
    <col min="3595" max="3595" width="12.140625" style="78" customWidth="1"/>
    <col min="3596" max="3596" width="11.85546875" style="78" customWidth="1"/>
    <col min="3597" max="3597" width="12.85546875" style="78" customWidth="1"/>
    <col min="3598" max="3598" width="12.5703125" style="78" customWidth="1"/>
    <col min="3599" max="3840" width="11.42578125" style="78"/>
    <col min="3841" max="3841" width="21.42578125" style="78" customWidth="1"/>
    <col min="3842" max="3842" width="12" style="78" customWidth="1"/>
    <col min="3843" max="3845" width="8.85546875" style="78" customWidth="1"/>
    <col min="3846" max="3846" width="11.42578125" style="78" customWidth="1"/>
    <col min="3847" max="3847" width="10.28515625" style="78" customWidth="1"/>
    <col min="3848" max="3848" width="9" style="78" customWidth="1"/>
    <col min="3849" max="3849" width="12" style="78" customWidth="1"/>
    <col min="3850" max="3850" width="10" style="78" customWidth="1"/>
    <col min="3851" max="3851" width="12.140625" style="78" customWidth="1"/>
    <col min="3852" max="3852" width="11.85546875" style="78" customWidth="1"/>
    <col min="3853" max="3853" width="12.85546875" style="78" customWidth="1"/>
    <col min="3854" max="3854" width="12.5703125" style="78" customWidth="1"/>
    <col min="3855" max="4096" width="11.42578125" style="78"/>
    <col min="4097" max="4097" width="21.42578125" style="78" customWidth="1"/>
    <col min="4098" max="4098" width="12" style="78" customWidth="1"/>
    <col min="4099" max="4101" width="8.85546875" style="78" customWidth="1"/>
    <col min="4102" max="4102" width="11.42578125" style="78" customWidth="1"/>
    <col min="4103" max="4103" width="10.28515625" style="78" customWidth="1"/>
    <col min="4104" max="4104" width="9" style="78" customWidth="1"/>
    <col min="4105" max="4105" width="12" style="78" customWidth="1"/>
    <col min="4106" max="4106" width="10" style="78" customWidth="1"/>
    <col min="4107" max="4107" width="12.140625" style="78" customWidth="1"/>
    <col min="4108" max="4108" width="11.85546875" style="78" customWidth="1"/>
    <col min="4109" max="4109" width="12.85546875" style="78" customWidth="1"/>
    <col min="4110" max="4110" width="12.5703125" style="78" customWidth="1"/>
    <col min="4111" max="4352" width="11.42578125" style="78"/>
    <col min="4353" max="4353" width="21.42578125" style="78" customWidth="1"/>
    <col min="4354" max="4354" width="12" style="78" customWidth="1"/>
    <col min="4355" max="4357" width="8.85546875" style="78" customWidth="1"/>
    <col min="4358" max="4358" width="11.42578125" style="78" customWidth="1"/>
    <col min="4359" max="4359" width="10.28515625" style="78" customWidth="1"/>
    <col min="4360" max="4360" width="9" style="78" customWidth="1"/>
    <col min="4361" max="4361" width="12" style="78" customWidth="1"/>
    <col min="4362" max="4362" width="10" style="78" customWidth="1"/>
    <col min="4363" max="4363" width="12.140625" style="78" customWidth="1"/>
    <col min="4364" max="4364" width="11.85546875" style="78" customWidth="1"/>
    <col min="4365" max="4365" width="12.85546875" style="78" customWidth="1"/>
    <col min="4366" max="4366" width="12.5703125" style="78" customWidth="1"/>
    <col min="4367" max="4608" width="11.42578125" style="78"/>
    <col min="4609" max="4609" width="21.42578125" style="78" customWidth="1"/>
    <col min="4610" max="4610" width="12" style="78" customWidth="1"/>
    <col min="4611" max="4613" width="8.85546875" style="78" customWidth="1"/>
    <col min="4614" max="4614" width="11.42578125" style="78" customWidth="1"/>
    <col min="4615" max="4615" width="10.28515625" style="78" customWidth="1"/>
    <col min="4616" max="4616" width="9" style="78" customWidth="1"/>
    <col min="4617" max="4617" width="12" style="78" customWidth="1"/>
    <col min="4618" max="4618" width="10" style="78" customWidth="1"/>
    <col min="4619" max="4619" width="12.140625" style="78" customWidth="1"/>
    <col min="4620" max="4620" width="11.85546875" style="78" customWidth="1"/>
    <col min="4621" max="4621" width="12.85546875" style="78" customWidth="1"/>
    <col min="4622" max="4622" width="12.5703125" style="78" customWidth="1"/>
    <col min="4623" max="4864" width="11.42578125" style="78"/>
    <col min="4865" max="4865" width="21.42578125" style="78" customWidth="1"/>
    <col min="4866" max="4866" width="12" style="78" customWidth="1"/>
    <col min="4867" max="4869" width="8.85546875" style="78" customWidth="1"/>
    <col min="4870" max="4870" width="11.42578125" style="78" customWidth="1"/>
    <col min="4871" max="4871" width="10.28515625" style="78" customWidth="1"/>
    <col min="4872" max="4872" width="9" style="78" customWidth="1"/>
    <col min="4873" max="4873" width="12" style="78" customWidth="1"/>
    <col min="4874" max="4874" width="10" style="78" customWidth="1"/>
    <col min="4875" max="4875" width="12.140625" style="78" customWidth="1"/>
    <col min="4876" max="4876" width="11.85546875" style="78" customWidth="1"/>
    <col min="4877" max="4877" width="12.85546875" style="78" customWidth="1"/>
    <col min="4878" max="4878" width="12.5703125" style="78" customWidth="1"/>
    <col min="4879" max="5120" width="11.42578125" style="78"/>
    <col min="5121" max="5121" width="21.42578125" style="78" customWidth="1"/>
    <col min="5122" max="5122" width="12" style="78" customWidth="1"/>
    <col min="5123" max="5125" width="8.85546875" style="78" customWidth="1"/>
    <col min="5126" max="5126" width="11.42578125" style="78" customWidth="1"/>
    <col min="5127" max="5127" width="10.28515625" style="78" customWidth="1"/>
    <col min="5128" max="5128" width="9" style="78" customWidth="1"/>
    <col min="5129" max="5129" width="12" style="78" customWidth="1"/>
    <col min="5130" max="5130" width="10" style="78" customWidth="1"/>
    <col min="5131" max="5131" width="12.140625" style="78" customWidth="1"/>
    <col min="5132" max="5132" width="11.85546875" style="78" customWidth="1"/>
    <col min="5133" max="5133" width="12.85546875" style="78" customWidth="1"/>
    <col min="5134" max="5134" width="12.5703125" style="78" customWidth="1"/>
    <col min="5135" max="5376" width="11.42578125" style="78"/>
    <col min="5377" max="5377" width="21.42578125" style="78" customWidth="1"/>
    <col min="5378" max="5378" width="12" style="78" customWidth="1"/>
    <col min="5379" max="5381" width="8.85546875" style="78" customWidth="1"/>
    <col min="5382" max="5382" width="11.42578125" style="78" customWidth="1"/>
    <col min="5383" max="5383" width="10.28515625" style="78" customWidth="1"/>
    <col min="5384" max="5384" width="9" style="78" customWidth="1"/>
    <col min="5385" max="5385" width="12" style="78" customWidth="1"/>
    <col min="5386" max="5386" width="10" style="78" customWidth="1"/>
    <col min="5387" max="5387" width="12.140625" style="78" customWidth="1"/>
    <col min="5388" max="5388" width="11.85546875" style="78" customWidth="1"/>
    <col min="5389" max="5389" width="12.85546875" style="78" customWidth="1"/>
    <col min="5390" max="5390" width="12.5703125" style="78" customWidth="1"/>
    <col min="5391" max="5632" width="11.42578125" style="78"/>
    <col min="5633" max="5633" width="21.42578125" style="78" customWidth="1"/>
    <col min="5634" max="5634" width="12" style="78" customWidth="1"/>
    <col min="5635" max="5637" width="8.85546875" style="78" customWidth="1"/>
    <col min="5638" max="5638" width="11.42578125" style="78" customWidth="1"/>
    <col min="5639" max="5639" width="10.28515625" style="78" customWidth="1"/>
    <col min="5640" max="5640" width="9" style="78" customWidth="1"/>
    <col min="5641" max="5641" width="12" style="78" customWidth="1"/>
    <col min="5642" max="5642" width="10" style="78" customWidth="1"/>
    <col min="5643" max="5643" width="12.140625" style="78" customWidth="1"/>
    <col min="5644" max="5644" width="11.85546875" style="78" customWidth="1"/>
    <col min="5645" max="5645" width="12.85546875" style="78" customWidth="1"/>
    <col min="5646" max="5646" width="12.5703125" style="78" customWidth="1"/>
    <col min="5647" max="5888" width="11.42578125" style="78"/>
    <col min="5889" max="5889" width="21.42578125" style="78" customWidth="1"/>
    <col min="5890" max="5890" width="12" style="78" customWidth="1"/>
    <col min="5891" max="5893" width="8.85546875" style="78" customWidth="1"/>
    <col min="5894" max="5894" width="11.42578125" style="78" customWidth="1"/>
    <col min="5895" max="5895" width="10.28515625" style="78" customWidth="1"/>
    <col min="5896" max="5896" width="9" style="78" customWidth="1"/>
    <col min="5897" max="5897" width="12" style="78" customWidth="1"/>
    <col min="5898" max="5898" width="10" style="78" customWidth="1"/>
    <col min="5899" max="5899" width="12.140625" style="78" customWidth="1"/>
    <col min="5900" max="5900" width="11.85546875" style="78" customWidth="1"/>
    <col min="5901" max="5901" width="12.85546875" style="78" customWidth="1"/>
    <col min="5902" max="5902" width="12.5703125" style="78" customWidth="1"/>
    <col min="5903" max="6144" width="11.42578125" style="78"/>
    <col min="6145" max="6145" width="21.42578125" style="78" customWidth="1"/>
    <col min="6146" max="6146" width="12" style="78" customWidth="1"/>
    <col min="6147" max="6149" width="8.85546875" style="78" customWidth="1"/>
    <col min="6150" max="6150" width="11.42578125" style="78" customWidth="1"/>
    <col min="6151" max="6151" width="10.28515625" style="78" customWidth="1"/>
    <col min="6152" max="6152" width="9" style="78" customWidth="1"/>
    <col min="6153" max="6153" width="12" style="78" customWidth="1"/>
    <col min="6154" max="6154" width="10" style="78" customWidth="1"/>
    <col min="6155" max="6155" width="12.140625" style="78" customWidth="1"/>
    <col min="6156" max="6156" width="11.85546875" style="78" customWidth="1"/>
    <col min="6157" max="6157" width="12.85546875" style="78" customWidth="1"/>
    <col min="6158" max="6158" width="12.5703125" style="78" customWidth="1"/>
    <col min="6159" max="6400" width="11.42578125" style="78"/>
    <col min="6401" max="6401" width="21.42578125" style="78" customWidth="1"/>
    <col min="6402" max="6402" width="12" style="78" customWidth="1"/>
    <col min="6403" max="6405" width="8.85546875" style="78" customWidth="1"/>
    <col min="6406" max="6406" width="11.42578125" style="78" customWidth="1"/>
    <col min="6407" max="6407" width="10.28515625" style="78" customWidth="1"/>
    <col min="6408" max="6408" width="9" style="78" customWidth="1"/>
    <col min="6409" max="6409" width="12" style="78" customWidth="1"/>
    <col min="6410" max="6410" width="10" style="78" customWidth="1"/>
    <col min="6411" max="6411" width="12.140625" style="78" customWidth="1"/>
    <col min="6412" max="6412" width="11.85546875" style="78" customWidth="1"/>
    <col min="6413" max="6413" width="12.85546875" style="78" customWidth="1"/>
    <col min="6414" max="6414" width="12.5703125" style="78" customWidth="1"/>
    <col min="6415" max="6656" width="11.42578125" style="78"/>
    <col min="6657" max="6657" width="21.42578125" style="78" customWidth="1"/>
    <col min="6658" max="6658" width="12" style="78" customWidth="1"/>
    <col min="6659" max="6661" width="8.85546875" style="78" customWidth="1"/>
    <col min="6662" max="6662" width="11.42578125" style="78" customWidth="1"/>
    <col min="6663" max="6663" width="10.28515625" style="78" customWidth="1"/>
    <col min="6664" max="6664" width="9" style="78" customWidth="1"/>
    <col min="6665" max="6665" width="12" style="78" customWidth="1"/>
    <col min="6666" max="6666" width="10" style="78" customWidth="1"/>
    <col min="6667" max="6667" width="12.140625" style="78" customWidth="1"/>
    <col min="6668" max="6668" width="11.85546875" style="78" customWidth="1"/>
    <col min="6669" max="6669" width="12.85546875" style="78" customWidth="1"/>
    <col min="6670" max="6670" width="12.5703125" style="78" customWidth="1"/>
    <col min="6671" max="6912" width="11.42578125" style="78"/>
    <col min="6913" max="6913" width="21.42578125" style="78" customWidth="1"/>
    <col min="6914" max="6914" width="12" style="78" customWidth="1"/>
    <col min="6915" max="6917" width="8.85546875" style="78" customWidth="1"/>
    <col min="6918" max="6918" width="11.42578125" style="78" customWidth="1"/>
    <col min="6919" max="6919" width="10.28515625" style="78" customWidth="1"/>
    <col min="6920" max="6920" width="9" style="78" customWidth="1"/>
    <col min="6921" max="6921" width="12" style="78" customWidth="1"/>
    <col min="6922" max="6922" width="10" style="78" customWidth="1"/>
    <col min="6923" max="6923" width="12.140625" style="78" customWidth="1"/>
    <col min="6924" max="6924" width="11.85546875" style="78" customWidth="1"/>
    <col min="6925" max="6925" width="12.85546875" style="78" customWidth="1"/>
    <col min="6926" max="6926" width="12.5703125" style="78" customWidth="1"/>
    <col min="6927" max="7168" width="11.42578125" style="78"/>
    <col min="7169" max="7169" width="21.42578125" style="78" customWidth="1"/>
    <col min="7170" max="7170" width="12" style="78" customWidth="1"/>
    <col min="7171" max="7173" width="8.85546875" style="78" customWidth="1"/>
    <col min="7174" max="7174" width="11.42578125" style="78" customWidth="1"/>
    <col min="7175" max="7175" width="10.28515625" style="78" customWidth="1"/>
    <col min="7176" max="7176" width="9" style="78" customWidth="1"/>
    <col min="7177" max="7177" width="12" style="78" customWidth="1"/>
    <col min="7178" max="7178" width="10" style="78" customWidth="1"/>
    <col min="7179" max="7179" width="12.140625" style="78" customWidth="1"/>
    <col min="7180" max="7180" width="11.85546875" style="78" customWidth="1"/>
    <col min="7181" max="7181" width="12.85546875" style="78" customWidth="1"/>
    <col min="7182" max="7182" width="12.5703125" style="78" customWidth="1"/>
    <col min="7183" max="7424" width="11.42578125" style="78"/>
    <col min="7425" max="7425" width="21.42578125" style="78" customWidth="1"/>
    <col min="7426" max="7426" width="12" style="78" customWidth="1"/>
    <col min="7427" max="7429" width="8.85546875" style="78" customWidth="1"/>
    <col min="7430" max="7430" width="11.42578125" style="78" customWidth="1"/>
    <col min="7431" max="7431" width="10.28515625" style="78" customWidth="1"/>
    <col min="7432" max="7432" width="9" style="78" customWidth="1"/>
    <col min="7433" max="7433" width="12" style="78" customWidth="1"/>
    <col min="7434" max="7434" width="10" style="78" customWidth="1"/>
    <col min="7435" max="7435" width="12.140625" style="78" customWidth="1"/>
    <col min="7436" max="7436" width="11.85546875" style="78" customWidth="1"/>
    <col min="7437" max="7437" width="12.85546875" style="78" customWidth="1"/>
    <col min="7438" max="7438" width="12.5703125" style="78" customWidth="1"/>
    <col min="7439" max="7680" width="11.42578125" style="78"/>
    <col min="7681" max="7681" width="21.42578125" style="78" customWidth="1"/>
    <col min="7682" max="7682" width="12" style="78" customWidth="1"/>
    <col min="7683" max="7685" width="8.85546875" style="78" customWidth="1"/>
    <col min="7686" max="7686" width="11.42578125" style="78" customWidth="1"/>
    <col min="7687" max="7687" width="10.28515625" style="78" customWidth="1"/>
    <col min="7688" max="7688" width="9" style="78" customWidth="1"/>
    <col min="7689" max="7689" width="12" style="78" customWidth="1"/>
    <col min="7690" max="7690" width="10" style="78" customWidth="1"/>
    <col min="7691" max="7691" width="12.140625" style="78" customWidth="1"/>
    <col min="7692" max="7692" width="11.85546875" style="78" customWidth="1"/>
    <col min="7693" max="7693" width="12.85546875" style="78" customWidth="1"/>
    <col min="7694" max="7694" width="12.5703125" style="78" customWidth="1"/>
    <col min="7695" max="7936" width="11.42578125" style="78"/>
    <col min="7937" max="7937" width="21.42578125" style="78" customWidth="1"/>
    <col min="7938" max="7938" width="12" style="78" customWidth="1"/>
    <col min="7939" max="7941" width="8.85546875" style="78" customWidth="1"/>
    <col min="7942" max="7942" width="11.42578125" style="78" customWidth="1"/>
    <col min="7943" max="7943" width="10.28515625" style="78" customWidth="1"/>
    <col min="7944" max="7944" width="9" style="78" customWidth="1"/>
    <col min="7945" max="7945" width="12" style="78" customWidth="1"/>
    <col min="7946" max="7946" width="10" style="78" customWidth="1"/>
    <col min="7947" max="7947" width="12.140625" style="78" customWidth="1"/>
    <col min="7948" max="7948" width="11.85546875" style="78" customWidth="1"/>
    <col min="7949" max="7949" width="12.85546875" style="78" customWidth="1"/>
    <col min="7950" max="7950" width="12.5703125" style="78" customWidth="1"/>
    <col min="7951" max="8192" width="11.42578125" style="78"/>
    <col min="8193" max="8193" width="21.42578125" style="78" customWidth="1"/>
    <col min="8194" max="8194" width="12" style="78" customWidth="1"/>
    <col min="8195" max="8197" width="8.85546875" style="78" customWidth="1"/>
    <col min="8198" max="8198" width="11.42578125" style="78" customWidth="1"/>
    <col min="8199" max="8199" width="10.28515625" style="78" customWidth="1"/>
    <col min="8200" max="8200" width="9" style="78" customWidth="1"/>
    <col min="8201" max="8201" width="12" style="78" customWidth="1"/>
    <col min="8202" max="8202" width="10" style="78" customWidth="1"/>
    <col min="8203" max="8203" width="12.140625" style="78" customWidth="1"/>
    <col min="8204" max="8204" width="11.85546875" style="78" customWidth="1"/>
    <col min="8205" max="8205" width="12.85546875" style="78" customWidth="1"/>
    <col min="8206" max="8206" width="12.5703125" style="78" customWidth="1"/>
    <col min="8207" max="8448" width="11.42578125" style="78"/>
    <col min="8449" max="8449" width="21.42578125" style="78" customWidth="1"/>
    <col min="8450" max="8450" width="12" style="78" customWidth="1"/>
    <col min="8451" max="8453" width="8.85546875" style="78" customWidth="1"/>
    <col min="8454" max="8454" width="11.42578125" style="78" customWidth="1"/>
    <col min="8455" max="8455" width="10.28515625" style="78" customWidth="1"/>
    <col min="8456" max="8456" width="9" style="78" customWidth="1"/>
    <col min="8457" max="8457" width="12" style="78" customWidth="1"/>
    <col min="8458" max="8458" width="10" style="78" customWidth="1"/>
    <col min="8459" max="8459" width="12.140625" style="78" customWidth="1"/>
    <col min="8460" max="8460" width="11.85546875" style="78" customWidth="1"/>
    <col min="8461" max="8461" width="12.85546875" style="78" customWidth="1"/>
    <col min="8462" max="8462" width="12.5703125" style="78" customWidth="1"/>
    <col min="8463" max="8704" width="11.42578125" style="78"/>
    <col min="8705" max="8705" width="21.42578125" style="78" customWidth="1"/>
    <col min="8706" max="8706" width="12" style="78" customWidth="1"/>
    <col min="8707" max="8709" width="8.85546875" style="78" customWidth="1"/>
    <col min="8710" max="8710" width="11.42578125" style="78" customWidth="1"/>
    <col min="8711" max="8711" width="10.28515625" style="78" customWidth="1"/>
    <col min="8712" max="8712" width="9" style="78" customWidth="1"/>
    <col min="8713" max="8713" width="12" style="78" customWidth="1"/>
    <col min="8714" max="8714" width="10" style="78" customWidth="1"/>
    <col min="8715" max="8715" width="12.140625" style="78" customWidth="1"/>
    <col min="8716" max="8716" width="11.85546875" style="78" customWidth="1"/>
    <col min="8717" max="8717" width="12.85546875" style="78" customWidth="1"/>
    <col min="8718" max="8718" width="12.5703125" style="78" customWidth="1"/>
    <col min="8719" max="8960" width="11.42578125" style="78"/>
    <col min="8961" max="8961" width="21.42578125" style="78" customWidth="1"/>
    <col min="8962" max="8962" width="12" style="78" customWidth="1"/>
    <col min="8963" max="8965" width="8.85546875" style="78" customWidth="1"/>
    <col min="8966" max="8966" width="11.42578125" style="78" customWidth="1"/>
    <col min="8967" max="8967" width="10.28515625" style="78" customWidth="1"/>
    <col min="8968" max="8968" width="9" style="78" customWidth="1"/>
    <col min="8969" max="8969" width="12" style="78" customWidth="1"/>
    <col min="8970" max="8970" width="10" style="78" customWidth="1"/>
    <col min="8971" max="8971" width="12.140625" style="78" customWidth="1"/>
    <col min="8972" max="8972" width="11.85546875" style="78" customWidth="1"/>
    <col min="8973" max="8973" width="12.85546875" style="78" customWidth="1"/>
    <col min="8974" max="8974" width="12.5703125" style="78" customWidth="1"/>
    <col min="8975" max="9216" width="11.42578125" style="78"/>
    <col min="9217" max="9217" width="21.42578125" style="78" customWidth="1"/>
    <col min="9218" max="9218" width="12" style="78" customWidth="1"/>
    <col min="9219" max="9221" width="8.85546875" style="78" customWidth="1"/>
    <col min="9222" max="9222" width="11.42578125" style="78" customWidth="1"/>
    <col min="9223" max="9223" width="10.28515625" style="78" customWidth="1"/>
    <col min="9224" max="9224" width="9" style="78" customWidth="1"/>
    <col min="9225" max="9225" width="12" style="78" customWidth="1"/>
    <col min="9226" max="9226" width="10" style="78" customWidth="1"/>
    <col min="9227" max="9227" width="12.140625" style="78" customWidth="1"/>
    <col min="9228" max="9228" width="11.85546875" style="78" customWidth="1"/>
    <col min="9229" max="9229" width="12.85546875" style="78" customWidth="1"/>
    <col min="9230" max="9230" width="12.5703125" style="78" customWidth="1"/>
    <col min="9231" max="9472" width="11.42578125" style="78"/>
    <col min="9473" max="9473" width="21.42578125" style="78" customWidth="1"/>
    <col min="9474" max="9474" width="12" style="78" customWidth="1"/>
    <col min="9475" max="9477" width="8.85546875" style="78" customWidth="1"/>
    <col min="9478" max="9478" width="11.42578125" style="78" customWidth="1"/>
    <col min="9479" max="9479" width="10.28515625" style="78" customWidth="1"/>
    <col min="9480" max="9480" width="9" style="78" customWidth="1"/>
    <col min="9481" max="9481" width="12" style="78" customWidth="1"/>
    <col min="9482" max="9482" width="10" style="78" customWidth="1"/>
    <col min="9483" max="9483" width="12.140625" style="78" customWidth="1"/>
    <col min="9484" max="9484" width="11.85546875" style="78" customWidth="1"/>
    <col min="9485" max="9485" width="12.85546875" style="78" customWidth="1"/>
    <col min="9486" max="9486" width="12.5703125" style="78" customWidth="1"/>
    <col min="9487" max="9728" width="11.42578125" style="78"/>
    <col min="9729" max="9729" width="21.42578125" style="78" customWidth="1"/>
    <col min="9730" max="9730" width="12" style="78" customWidth="1"/>
    <col min="9731" max="9733" width="8.85546875" style="78" customWidth="1"/>
    <col min="9734" max="9734" width="11.42578125" style="78" customWidth="1"/>
    <col min="9735" max="9735" width="10.28515625" style="78" customWidth="1"/>
    <col min="9736" max="9736" width="9" style="78" customWidth="1"/>
    <col min="9737" max="9737" width="12" style="78" customWidth="1"/>
    <col min="9738" max="9738" width="10" style="78" customWidth="1"/>
    <col min="9739" max="9739" width="12.140625" style="78" customWidth="1"/>
    <col min="9740" max="9740" width="11.85546875" style="78" customWidth="1"/>
    <col min="9741" max="9741" width="12.85546875" style="78" customWidth="1"/>
    <col min="9742" max="9742" width="12.5703125" style="78" customWidth="1"/>
    <col min="9743" max="9984" width="11.42578125" style="78"/>
    <col min="9985" max="9985" width="21.42578125" style="78" customWidth="1"/>
    <col min="9986" max="9986" width="12" style="78" customWidth="1"/>
    <col min="9987" max="9989" width="8.85546875" style="78" customWidth="1"/>
    <col min="9990" max="9990" width="11.42578125" style="78" customWidth="1"/>
    <col min="9991" max="9991" width="10.28515625" style="78" customWidth="1"/>
    <col min="9992" max="9992" width="9" style="78" customWidth="1"/>
    <col min="9993" max="9993" width="12" style="78" customWidth="1"/>
    <col min="9994" max="9994" width="10" style="78" customWidth="1"/>
    <col min="9995" max="9995" width="12.140625" style="78" customWidth="1"/>
    <col min="9996" max="9996" width="11.85546875" style="78" customWidth="1"/>
    <col min="9997" max="9997" width="12.85546875" style="78" customWidth="1"/>
    <col min="9998" max="9998" width="12.5703125" style="78" customWidth="1"/>
    <col min="9999" max="10240" width="11.42578125" style="78"/>
    <col min="10241" max="10241" width="21.42578125" style="78" customWidth="1"/>
    <col min="10242" max="10242" width="12" style="78" customWidth="1"/>
    <col min="10243" max="10245" width="8.85546875" style="78" customWidth="1"/>
    <col min="10246" max="10246" width="11.42578125" style="78" customWidth="1"/>
    <col min="10247" max="10247" width="10.28515625" style="78" customWidth="1"/>
    <col min="10248" max="10248" width="9" style="78" customWidth="1"/>
    <col min="10249" max="10249" width="12" style="78" customWidth="1"/>
    <col min="10250" max="10250" width="10" style="78" customWidth="1"/>
    <col min="10251" max="10251" width="12.140625" style="78" customWidth="1"/>
    <col min="10252" max="10252" width="11.85546875" style="78" customWidth="1"/>
    <col min="10253" max="10253" width="12.85546875" style="78" customWidth="1"/>
    <col min="10254" max="10254" width="12.5703125" style="78" customWidth="1"/>
    <col min="10255" max="10496" width="11.42578125" style="78"/>
    <col min="10497" max="10497" width="21.42578125" style="78" customWidth="1"/>
    <col min="10498" max="10498" width="12" style="78" customWidth="1"/>
    <col min="10499" max="10501" width="8.85546875" style="78" customWidth="1"/>
    <col min="10502" max="10502" width="11.42578125" style="78" customWidth="1"/>
    <col min="10503" max="10503" width="10.28515625" style="78" customWidth="1"/>
    <col min="10504" max="10504" width="9" style="78" customWidth="1"/>
    <col min="10505" max="10505" width="12" style="78" customWidth="1"/>
    <col min="10506" max="10506" width="10" style="78" customWidth="1"/>
    <col min="10507" max="10507" width="12.140625" style="78" customWidth="1"/>
    <col min="10508" max="10508" width="11.85546875" style="78" customWidth="1"/>
    <col min="10509" max="10509" width="12.85546875" style="78" customWidth="1"/>
    <col min="10510" max="10510" width="12.5703125" style="78" customWidth="1"/>
    <col min="10511" max="10752" width="11.42578125" style="78"/>
    <col min="10753" max="10753" width="21.42578125" style="78" customWidth="1"/>
    <col min="10754" max="10754" width="12" style="78" customWidth="1"/>
    <col min="10755" max="10757" width="8.85546875" style="78" customWidth="1"/>
    <col min="10758" max="10758" width="11.42578125" style="78" customWidth="1"/>
    <col min="10759" max="10759" width="10.28515625" style="78" customWidth="1"/>
    <col min="10760" max="10760" width="9" style="78" customWidth="1"/>
    <col min="10761" max="10761" width="12" style="78" customWidth="1"/>
    <col min="10762" max="10762" width="10" style="78" customWidth="1"/>
    <col min="10763" max="10763" width="12.140625" style="78" customWidth="1"/>
    <col min="10764" max="10764" width="11.85546875" style="78" customWidth="1"/>
    <col min="10765" max="10765" width="12.85546875" style="78" customWidth="1"/>
    <col min="10766" max="10766" width="12.5703125" style="78" customWidth="1"/>
    <col min="10767" max="11008" width="11.42578125" style="78"/>
    <col min="11009" max="11009" width="21.42578125" style="78" customWidth="1"/>
    <col min="11010" max="11010" width="12" style="78" customWidth="1"/>
    <col min="11011" max="11013" width="8.85546875" style="78" customWidth="1"/>
    <col min="11014" max="11014" width="11.42578125" style="78" customWidth="1"/>
    <col min="11015" max="11015" width="10.28515625" style="78" customWidth="1"/>
    <col min="11016" max="11016" width="9" style="78" customWidth="1"/>
    <col min="11017" max="11017" width="12" style="78" customWidth="1"/>
    <col min="11018" max="11018" width="10" style="78" customWidth="1"/>
    <col min="11019" max="11019" width="12.140625" style="78" customWidth="1"/>
    <col min="11020" max="11020" width="11.85546875" style="78" customWidth="1"/>
    <col min="11021" max="11021" width="12.85546875" style="78" customWidth="1"/>
    <col min="11022" max="11022" width="12.5703125" style="78" customWidth="1"/>
    <col min="11023" max="11264" width="11.42578125" style="78"/>
    <col min="11265" max="11265" width="21.42578125" style="78" customWidth="1"/>
    <col min="11266" max="11266" width="12" style="78" customWidth="1"/>
    <col min="11267" max="11269" width="8.85546875" style="78" customWidth="1"/>
    <col min="11270" max="11270" width="11.42578125" style="78" customWidth="1"/>
    <col min="11271" max="11271" width="10.28515625" style="78" customWidth="1"/>
    <col min="11272" max="11272" width="9" style="78" customWidth="1"/>
    <col min="11273" max="11273" width="12" style="78" customWidth="1"/>
    <col min="11274" max="11274" width="10" style="78" customWidth="1"/>
    <col min="11275" max="11275" width="12.140625" style="78" customWidth="1"/>
    <col min="11276" max="11276" width="11.85546875" style="78" customWidth="1"/>
    <col min="11277" max="11277" width="12.85546875" style="78" customWidth="1"/>
    <col min="11278" max="11278" width="12.5703125" style="78" customWidth="1"/>
    <col min="11279" max="11520" width="11.42578125" style="78"/>
    <col min="11521" max="11521" width="21.42578125" style="78" customWidth="1"/>
    <col min="11522" max="11522" width="12" style="78" customWidth="1"/>
    <col min="11523" max="11525" width="8.85546875" style="78" customWidth="1"/>
    <col min="11526" max="11526" width="11.42578125" style="78" customWidth="1"/>
    <col min="11527" max="11527" width="10.28515625" style="78" customWidth="1"/>
    <col min="11528" max="11528" width="9" style="78" customWidth="1"/>
    <col min="11529" max="11529" width="12" style="78" customWidth="1"/>
    <col min="11530" max="11530" width="10" style="78" customWidth="1"/>
    <col min="11531" max="11531" width="12.140625" style="78" customWidth="1"/>
    <col min="11532" max="11532" width="11.85546875" style="78" customWidth="1"/>
    <col min="11533" max="11533" width="12.85546875" style="78" customWidth="1"/>
    <col min="11534" max="11534" width="12.5703125" style="78" customWidth="1"/>
    <col min="11535" max="11776" width="11.42578125" style="78"/>
    <col min="11777" max="11777" width="21.42578125" style="78" customWidth="1"/>
    <col min="11778" max="11778" width="12" style="78" customWidth="1"/>
    <col min="11779" max="11781" width="8.85546875" style="78" customWidth="1"/>
    <col min="11782" max="11782" width="11.42578125" style="78" customWidth="1"/>
    <col min="11783" max="11783" width="10.28515625" style="78" customWidth="1"/>
    <col min="11784" max="11784" width="9" style="78" customWidth="1"/>
    <col min="11785" max="11785" width="12" style="78" customWidth="1"/>
    <col min="11786" max="11786" width="10" style="78" customWidth="1"/>
    <col min="11787" max="11787" width="12.140625" style="78" customWidth="1"/>
    <col min="11788" max="11788" width="11.85546875" style="78" customWidth="1"/>
    <col min="11789" max="11789" width="12.85546875" style="78" customWidth="1"/>
    <col min="11790" max="11790" width="12.5703125" style="78" customWidth="1"/>
    <col min="11791" max="12032" width="11.42578125" style="78"/>
    <col min="12033" max="12033" width="21.42578125" style="78" customWidth="1"/>
    <col min="12034" max="12034" width="12" style="78" customWidth="1"/>
    <col min="12035" max="12037" width="8.85546875" style="78" customWidth="1"/>
    <col min="12038" max="12038" width="11.42578125" style="78" customWidth="1"/>
    <col min="12039" max="12039" width="10.28515625" style="78" customWidth="1"/>
    <col min="12040" max="12040" width="9" style="78" customWidth="1"/>
    <col min="12041" max="12041" width="12" style="78" customWidth="1"/>
    <col min="12042" max="12042" width="10" style="78" customWidth="1"/>
    <col min="12043" max="12043" width="12.140625" style="78" customWidth="1"/>
    <col min="12044" max="12044" width="11.85546875" style="78" customWidth="1"/>
    <col min="12045" max="12045" width="12.85546875" style="78" customWidth="1"/>
    <col min="12046" max="12046" width="12.5703125" style="78" customWidth="1"/>
    <col min="12047" max="12288" width="11.42578125" style="78"/>
    <col min="12289" max="12289" width="21.42578125" style="78" customWidth="1"/>
    <col min="12290" max="12290" width="12" style="78" customWidth="1"/>
    <col min="12291" max="12293" width="8.85546875" style="78" customWidth="1"/>
    <col min="12294" max="12294" width="11.42578125" style="78" customWidth="1"/>
    <col min="12295" max="12295" width="10.28515625" style="78" customWidth="1"/>
    <col min="12296" max="12296" width="9" style="78" customWidth="1"/>
    <col min="12297" max="12297" width="12" style="78" customWidth="1"/>
    <col min="12298" max="12298" width="10" style="78" customWidth="1"/>
    <col min="12299" max="12299" width="12.140625" style="78" customWidth="1"/>
    <col min="12300" max="12300" width="11.85546875" style="78" customWidth="1"/>
    <col min="12301" max="12301" width="12.85546875" style="78" customWidth="1"/>
    <col min="12302" max="12302" width="12.5703125" style="78" customWidth="1"/>
    <col min="12303" max="12544" width="11.42578125" style="78"/>
    <col min="12545" max="12545" width="21.42578125" style="78" customWidth="1"/>
    <col min="12546" max="12546" width="12" style="78" customWidth="1"/>
    <col min="12547" max="12549" width="8.85546875" style="78" customWidth="1"/>
    <col min="12550" max="12550" width="11.42578125" style="78" customWidth="1"/>
    <col min="12551" max="12551" width="10.28515625" style="78" customWidth="1"/>
    <col min="12552" max="12552" width="9" style="78" customWidth="1"/>
    <col min="12553" max="12553" width="12" style="78" customWidth="1"/>
    <col min="12554" max="12554" width="10" style="78" customWidth="1"/>
    <col min="12555" max="12555" width="12.140625" style="78" customWidth="1"/>
    <col min="12556" max="12556" width="11.85546875" style="78" customWidth="1"/>
    <col min="12557" max="12557" width="12.85546875" style="78" customWidth="1"/>
    <col min="12558" max="12558" width="12.5703125" style="78" customWidth="1"/>
    <col min="12559" max="12800" width="11.42578125" style="78"/>
    <col min="12801" max="12801" width="21.42578125" style="78" customWidth="1"/>
    <col min="12802" max="12802" width="12" style="78" customWidth="1"/>
    <col min="12803" max="12805" width="8.85546875" style="78" customWidth="1"/>
    <col min="12806" max="12806" width="11.42578125" style="78" customWidth="1"/>
    <col min="12807" max="12807" width="10.28515625" style="78" customWidth="1"/>
    <col min="12808" max="12808" width="9" style="78" customWidth="1"/>
    <col min="12809" max="12809" width="12" style="78" customWidth="1"/>
    <col min="12810" max="12810" width="10" style="78" customWidth="1"/>
    <col min="12811" max="12811" width="12.140625" style="78" customWidth="1"/>
    <col min="12812" max="12812" width="11.85546875" style="78" customWidth="1"/>
    <col min="12813" max="12813" width="12.85546875" style="78" customWidth="1"/>
    <col min="12814" max="12814" width="12.5703125" style="78" customWidth="1"/>
    <col min="12815" max="13056" width="11.42578125" style="78"/>
    <col min="13057" max="13057" width="21.42578125" style="78" customWidth="1"/>
    <col min="13058" max="13058" width="12" style="78" customWidth="1"/>
    <col min="13059" max="13061" width="8.85546875" style="78" customWidth="1"/>
    <col min="13062" max="13062" width="11.42578125" style="78" customWidth="1"/>
    <col min="13063" max="13063" width="10.28515625" style="78" customWidth="1"/>
    <col min="13064" max="13064" width="9" style="78" customWidth="1"/>
    <col min="13065" max="13065" width="12" style="78" customWidth="1"/>
    <col min="13066" max="13066" width="10" style="78" customWidth="1"/>
    <col min="13067" max="13067" width="12.140625" style="78" customWidth="1"/>
    <col min="13068" max="13068" width="11.85546875" style="78" customWidth="1"/>
    <col min="13069" max="13069" width="12.85546875" style="78" customWidth="1"/>
    <col min="13070" max="13070" width="12.5703125" style="78" customWidth="1"/>
    <col min="13071" max="13312" width="11.42578125" style="78"/>
    <col min="13313" max="13313" width="21.42578125" style="78" customWidth="1"/>
    <col min="13314" max="13314" width="12" style="78" customWidth="1"/>
    <col min="13315" max="13317" width="8.85546875" style="78" customWidth="1"/>
    <col min="13318" max="13318" width="11.42578125" style="78" customWidth="1"/>
    <col min="13319" max="13319" width="10.28515625" style="78" customWidth="1"/>
    <col min="13320" max="13320" width="9" style="78" customWidth="1"/>
    <col min="13321" max="13321" width="12" style="78" customWidth="1"/>
    <col min="13322" max="13322" width="10" style="78" customWidth="1"/>
    <col min="13323" max="13323" width="12.140625" style="78" customWidth="1"/>
    <col min="13324" max="13324" width="11.85546875" style="78" customWidth="1"/>
    <col min="13325" max="13325" width="12.85546875" style="78" customWidth="1"/>
    <col min="13326" max="13326" width="12.5703125" style="78" customWidth="1"/>
    <col min="13327" max="13568" width="11.42578125" style="78"/>
    <col min="13569" max="13569" width="21.42578125" style="78" customWidth="1"/>
    <col min="13570" max="13570" width="12" style="78" customWidth="1"/>
    <col min="13571" max="13573" width="8.85546875" style="78" customWidth="1"/>
    <col min="13574" max="13574" width="11.42578125" style="78" customWidth="1"/>
    <col min="13575" max="13575" width="10.28515625" style="78" customWidth="1"/>
    <col min="13576" max="13576" width="9" style="78" customWidth="1"/>
    <col min="13577" max="13577" width="12" style="78" customWidth="1"/>
    <col min="13578" max="13578" width="10" style="78" customWidth="1"/>
    <col min="13579" max="13579" width="12.140625" style="78" customWidth="1"/>
    <col min="13580" max="13580" width="11.85546875" style="78" customWidth="1"/>
    <col min="13581" max="13581" width="12.85546875" style="78" customWidth="1"/>
    <col min="13582" max="13582" width="12.5703125" style="78" customWidth="1"/>
    <col min="13583" max="13824" width="11.42578125" style="78"/>
    <col min="13825" max="13825" width="21.42578125" style="78" customWidth="1"/>
    <col min="13826" max="13826" width="12" style="78" customWidth="1"/>
    <col min="13827" max="13829" width="8.85546875" style="78" customWidth="1"/>
    <col min="13830" max="13830" width="11.42578125" style="78" customWidth="1"/>
    <col min="13831" max="13831" width="10.28515625" style="78" customWidth="1"/>
    <col min="13832" max="13832" width="9" style="78" customWidth="1"/>
    <col min="13833" max="13833" width="12" style="78" customWidth="1"/>
    <col min="13834" max="13834" width="10" style="78" customWidth="1"/>
    <col min="13835" max="13835" width="12.140625" style="78" customWidth="1"/>
    <col min="13836" max="13836" width="11.85546875" style="78" customWidth="1"/>
    <col min="13837" max="13837" width="12.85546875" style="78" customWidth="1"/>
    <col min="13838" max="13838" width="12.5703125" style="78" customWidth="1"/>
    <col min="13839" max="14080" width="11.42578125" style="78"/>
    <col min="14081" max="14081" width="21.42578125" style="78" customWidth="1"/>
    <col min="14082" max="14082" width="12" style="78" customWidth="1"/>
    <col min="14083" max="14085" width="8.85546875" style="78" customWidth="1"/>
    <col min="14086" max="14086" width="11.42578125" style="78" customWidth="1"/>
    <col min="14087" max="14087" width="10.28515625" style="78" customWidth="1"/>
    <col min="14088" max="14088" width="9" style="78" customWidth="1"/>
    <col min="14089" max="14089" width="12" style="78" customWidth="1"/>
    <col min="14090" max="14090" width="10" style="78" customWidth="1"/>
    <col min="14091" max="14091" width="12.140625" style="78" customWidth="1"/>
    <col min="14092" max="14092" width="11.85546875" style="78" customWidth="1"/>
    <col min="14093" max="14093" width="12.85546875" style="78" customWidth="1"/>
    <col min="14094" max="14094" width="12.5703125" style="78" customWidth="1"/>
    <col min="14095" max="14336" width="11.42578125" style="78"/>
    <col min="14337" max="14337" width="21.42578125" style="78" customWidth="1"/>
    <col min="14338" max="14338" width="12" style="78" customWidth="1"/>
    <col min="14339" max="14341" width="8.85546875" style="78" customWidth="1"/>
    <col min="14342" max="14342" width="11.42578125" style="78" customWidth="1"/>
    <col min="14343" max="14343" width="10.28515625" style="78" customWidth="1"/>
    <col min="14344" max="14344" width="9" style="78" customWidth="1"/>
    <col min="14345" max="14345" width="12" style="78" customWidth="1"/>
    <col min="14346" max="14346" width="10" style="78" customWidth="1"/>
    <col min="14347" max="14347" width="12.140625" style="78" customWidth="1"/>
    <col min="14348" max="14348" width="11.85546875" style="78" customWidth="1"/>
    <col min="14349" max="14349" width="12.85546875" style="78" customWidth="1"/>
    <col min="14350" max="14350" width="12.5703125" style="78" customWidth="1"/>
    <col min="14351" max="14592" width="11.42578125" style="78"/>
    <col min="14593" max="14593" width="21.42578125" style="78" customWidth="1"/>
    <col min="14594" max="14594" width="12" style="78" customWidth="1"/>
    <col min="14595" max="14597" width="8.85546875" style="78" customWidth="1"/>
    <col min="14598" max="14598" width="11.42578125" style="78" customWidth="1"/>
    <col min="14599" max="14599" width="10.28515625" style="78" customWidth="1"/>
    <col min="14600" max="14600" width="9" style="78" customWidth="1"/>
    <col min="14601" max="14601" width="12" style="78" customWidth="1"/>
    <col min="14602" max="14602" width="10" style="78" customWidth="1"/>
    <col min="14603" max="14603" width="12.140625" style="78" customWidth="1"/>
    <col min="14604" max="14604" width="11.85546875" style="78" customWidth="1"/>
    <col min="14605" max="14605" width="12.85546875" style="78" customWidth="1"/>
    <col min="14606" max="14606" width="12.5703125" style="78" customWidth="1"/>
    <col min="14607" max="14848" width="11.42578125" style="78"/>
    <col min="14849" max="14849" width="21.42578125" style="78" customWidth="1"/>
    <col min="14850" max="14850" width="12" style="78" customWidth="1"/>
    <col min="14851" max="14853" width="8.85546875" style="78" customWidth="1"/>
    <col min="14854" max="14854" width="11.42578125" style="78" customWidth="1"/>
    <col min="14855" max="14855" width="10.28515625" style="78" customWidth="1"/>
    <col min="14856" max="14856" width="9" style="78" customWidth="1"/>
    <col min="14857" max="14857" width="12" style="78" customWidth="1"/>
    <col min="14858" max="14858" width="10" style="78" customWidth="1"/>
    <col min="14859" max="14859" width="12.140625" style="78" customWidth="1"/>
    <col min="14860" max="14860" width="11.85546875" style="78" customWidth="1"/>
    <col min="14861" max="14861" width="12.85546875" style="78" customWidth="1"/>
    <col min="14862" max="14862" width="12.5703125" style="78" customWidth="1"/>
    <col min="14863" max="15104" width="11.42578125" style="78"/>
    <col min="15105" max="15105" width="21.42578125" style="78" customWidth="1"/>
    <col min="15106" max="15106" width="12" style="78" customWidth="1"/>
    <col min="15107" max="15109" width="8.85546875" style="78" customWidth="1"/>
    <col min="15110" max="15110" width="11.42578125" style="78" customWidth="1"/>
    <col min="15111" max="15111" width="10.28515625" style="78" customWidth="1"/>
    <col min="15112" max="15112" width="9" style="78" customWidth="1"/>
    <col min="15113" max="15113" width="12" style="78" customWidth="1"/>
    <col min="15114" max="15114" width="10" style="78" customWidth="1"/>
    <col min="15115" max="15115" width="12.140625" style="78" customWidth="1"/>
    <col min="15116" max="15116" width="11.85546875" style="78" customWidth="1"/>
    <col min="15117" max="15117" width="12.85546875" style="78" customWidth="1"/>
    <col min="15118" max="15118" width="12.5703125" style="78" customWidth="1"/>
    <col min="15119" max="15360" width="11.42578125" style="78"/>
    <col min="15361" max="15361" width="21.42578125" style="78" customWidth="1"/>
    <col min="15362" max="15362" width="12" style="78" customWidth="1"/>
    <col min="15363" max="15365" width="8.85546875" style="78" customWidth="1"/>
    <col min="15366" max="15366" width="11.42578125" style="78" customWidth="1"/>
    <col min="15367" max="15367" width="10.28515625" style="78" customWidth="1"/>
    <col min="15368" max="15368" width="9" style="78" customWidth="1"/>
    <col min="15369" max="15369" width="12" style="78" customWidth="1"/>
    <col min="15370" max="15370" width="10" style="78" customWidth="1"/>
    <col min="15371" max="15371" width="12.140625" style="78" customWidth="1"/>
    <col min="15372" max="15372" width="11.85546875" style="78" customWidth="1"/>
    <col min="15373" max="15373" width="12.85546875" style="78" customWidth="1"/>
    <col min="15374" max="15374" width="12.5703125" style="78" customWidth="1"/>
    <col min="15375" max="15616" width="11.42578125" style="78"/>
    <col min="15617" max="15617" width="21.42578125" style="78" customWidth="1"/>
    <col min="15618" max="15618" width="12" style="78" customWidth="1"/>
    <col min="15619" max="15621" width="8.85546875" style="78" customWidth="1"/>
    <col min="15622" max="15622" width="11.42578125" style="78" customWidth="1"/>
    <col min="15623" max="15623" width="10.28515625" style="78" customWidth="1"/>
    <col min="15624" max="15624" width="9" style="78" customWidth="1"/>
    <col min="15625" max="15625" width="12" style="78" customWidth="1"/>
    <col min="15626" max="15626" width="10" style="78" customWidth="1"/>
    <col min="15627" max="15627" width="12.140625" style="78" customWidth="1"/>
    <col min="15628" max="15628" width="11.85546875" style="78" customWidth="1"/>
    <col min="15629" max="15629" width="12.85546875" style="78" customWidth="1"/>
    <col min="15630" max="15630" width="12.5703125" style="78" customWidth="1"/>
    <col min="15631" max="15872" width="11.42578125" style="78"/>
    <col min="15873" max="15873" width="21.42578125" style="78" customWidth="1"/>
    <col min="15874" max="15874" width="12" style="78" customWidth="1"/>
    <col min="15875" max="15877" width="8.85546875" style="78" customWidth="1"/>
    <col min="15878" max="15878" width="11.42578125" style="78" customWidth="1"/>
    <col min="15879" max="15879" width="10.28515625" style="78" customWidth="1"/>
    <col min="15880" max="15880" width="9" style="78" customWidth="1"/>
    <col min="15881" max="15881" width="12" style="78" customWidth="1"/>
    <col min="15882" max="15882" width="10" style="78" customWidth="1"/>
    <col min="15883" max="15883" width="12.140625" style="78" customWidth="1"/>
    <col min="15884" max="15884" width="11.85546875" style="78" customWidth="1"/>
    <col min="15885" max="15885" width="12.85546875" style="78" customWidth="1"/>
    <col min="15886" max="15886" width="12.5703125" style="78" customWidth="1"/>
    <col min="15887" max="16128" width="11.42578125" style="78"/>
    <col min="16129" max="16129" width="21.42578125" style="78" customWidth="1"/>
    <col min="16130" max="16130" width="12" style="78" customWidth="1"/>
    <col min="16131" max="16133" width="8.85546875" style="78" customWidth="1"/>
    <col min="16134" max="16134" width="11.42578125" style="78" customWidth="1"/>
    <col min="16135" max="16135" width="10.28515625" style="78" customWidth="1"/>
    <col min="16136" max="16136" width="9" style="78" customWidth="1"/>
    <col min="16137" max="16137" width="12" style="78" customWidth="1"/>
    <col min="16138" max="16138" width="10" style="78" customWidth="1"/>
    <col min="16139" max="16139" width="12.140625" style="78" customWidth="1"/>
    <col min="16140" max="16140" width="11.85546875" style="78" customWidth="1"/>
    <col min="16141" max="16141" width="12.85546875" style="78" customWidth="1"/>
    <col min="16142" max="16142" width="12.5703125" style="78" customWidth="1"/>
    <col min="16143" max="16384" width="11.42578125" style="78"/>
  </cols>
  <sheetData>
    <row r="1" spans="1:14" s="76" customFormat="1" ht="12.75">
      <c r="A1" s="433" t="s">
        <v>111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5"/>
      <c r="N1" s="75"/>
    </row>
    <row r="2" spans="1:14" s="76" customFormat="1" ht="22.5">
      <c r="A2" s="436" t="s">
        <v>92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8"/>
      <c r="N2" s="75"/>
    </row>
    <row r="3" spans="1:14" s="7" customFormat="1" ht="12.75">
      <c r="A3" s="436" t="s">
        <v>607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8"/>
    </row>
    <row r="4" spans="1:14" ht="12" thickBot="1">
      <c r="A4" s="703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334"/>
    </row>
    <row r="5" spans="1:14" ht="63" customHeight="1" thickTop="1">
      <c r="A5" s="64" t="s">
        <v>50</v>
      </c>
      <c r="B5" s="64" t="s">
        <v>446</v>
      </c>
      <c r="C5" s="163" t="s">
        <v>444</v>
      </c>
      <c r="D5" s="163" t="s">
        <v>445</v>
      </c>
      <c r="E5" s="163" t="s">
        <v>447</v>
      </c>
      <c r="F5" s="63" t="s">
        <v>450</v>
      </c>
      <c r="G5" s="63" t="s">
        <v>451</v>
      </c>
      <c r="H5" s="27" t="s">
        <v>452</v>
      </c>
      <c r="I5" s="163" t="s">
        <v>453</v>
      </c>
      <c r="J5" s="28" t="s">
        <v>455</v>
      </c>
      <c r="K5" s="28" t="s">
        <v>457</v>
      </c>
      <c r="L5" s="27" t="s">
        <v>110</v>
      </c>
      <c r="M5" s="163" t="s">
        <v>6</v>
      </c>
    </row>
    <row r="6" spans="1:14" s="76" customFormat="1" ht="12.75" customHeight="1">
      <c r="A6" s="319" t="s">
        <v>7</v>
      </c>
      <c r="B6" s="835">
        <v>0</v>
      </c>
      <c r="C6" s="835">
        <v>1304.3800000000001</v>
      </c>
      <c r="D6" s="835">
        <v>0</v>
      </c>
      <c r="E6" s="835">
        <v>5124.7</v>
      </c>
      <c r="F6" s="835">
        <v>11975.449999999999</v>
      </c>
      <c r="G6" s="835">
        <v>50518.46</v>
      </c>
      <c r="H6" s="835">
        <v>70</v>
      </c>
      <c r="I6" s="835">
        <v>0</v>
      </c>
      <c r="J6" s="835">
        <v>1289.53</v>
      </c>
      <c r="K6" s="835">
        <v>3956.33</v>
      </c>
      <c r="L6" s="835">
        <v>108389.17</v>
      </c>
      <c r="M6" s="79">
        <f t="shared" ref="M6:M20" si="0">SUM(B6:L6)</f>
        <v>182628.02</v>
      </c>
      <c r="N6" s="80"/>
    </row>
    <row r="7" spans="1:14" s="76" customFormat="1" ht="12.75" customHeight="1">
      <c r="A7" s="319" t="s">
        <v>8</v>
      </c>
      <c r="B7" s="835">
        <v>0</v>
      </c>
      <c r="C7" s="835">
        <v>512.70000000000005</v>
      </c>
      <c r="D7" s="835">
        <v>976.87</v>
      </c>
      <c r="E7" s="835">
        <v>2234.2399999999998</v>
      </c>
      <c r="F7" s="835">
        <v>8779.1999999999989</v>
      </c>
      <c r="G7" s="835">
        <v>15408.98</v>
      </c>
      <c r="H7" s="835">
        <v>0</v>
      </c>
      <c r="I7" s="835">
        <v>2.37</v>
      </c>
      <c r="J7" s="835">
        <v>537.78</v>
      </c>
      <c r="K7" s="835">
        <v>304.95</v>
      </c>
      <c r="L7" s="835">
        <v>0</v>
      </c>
      <c r="M7" s="79">
        <f t="shared" si="0"/>
        <v>28757.089999999997</v>
      </c>
      <c r="N7" s="80"/>
    </row>
    <row r="8" spans="1:14" s="76" customFormat="1" ht="12.75" customHeight="1">
      <c r="A8" s="319" t="s">
        <v>9</v>
      </c>
      <c r="B8" s="835">
        <v>0</v>
      </c>
      <c r="C8" s="835">
        <v>1567.3100000000002</v>
      </c>
      <c r="D8" s="835">
        <v>0</v>
      </c>
      <c r="E8" s="835">
        <v>6921.41</v>
      </c>
      <c r="F8" s="835">
        <v>45732.27</v>
      </c>
      <c r="G8" s="835">
        <v>49248.43</v>
      </c>
      <c r="H8" s="835">
        <v>0</v>
      </c>
      <c r="I8" s="835">
        <v>18358.39</v>
      </c>
      <c r="J8" s="835">
        <v>1594.32</v>
      </c>
      <c r="K8" s="835">
        <v>364.33</v>
      </c>
      <c r="L8" s="835">
        <v>0</v>
      </c>
      <c r="M8" s="79">
        <f t="shared" si="0"/>
        <v>123786.46</v>
      </c>
      <c r="N8" s="80"/>
    </row>
    <row r="9" spans="1:14" s="76" customFormat="1" ht="12.75" customHeight="1">
      <c r="A9" s="319" t="s">
        <v>10</v>
      </c>
      <c r="B9" s="835">
        <v>0</v>
      </c>
      <c r="C9" s="835">
        <v>215.78</v>
      </c>
      <c r="D9" s="835">
        <v>0</v>
      </c>
      <c r="E9" s="835">
        <v>902.55</v>
      </c>
      <c r="F9" s="835">
        <v>2768.95</v>
      </c>
      <c r="G9" s="835">
        <v>5099.8999999999996</v>
      </c>
      <c r="H9" s="835">
        <v>0</v>
      </c>
      <c r="I9" s="835">
        <v>0</v>
      </c>
      <c r="J9" s="835">
        <v>317.13</v>
      </c>
      <c r="K9" s="835">
        <v>20</v>
      </c>
      <c r="L9" s="835">
        <v>0</v>
      </c>
      <c r="M9" s="79">
        <f t="shared" si="0"/>
        <v>9324.31</v>
      </c>
      <c r="N9" s="80"/>
    </row>
    <row r="10" spans="1:14" s="76" customFormat="1" ht="12.75" customHeight="1">
      <c r="A10" s="319" t="s">
        <v>11</v>
      </c>
      <c r="B10" s="835">
        <v>0</v>
      </c>
      <c r="C10" s="835">
        <v>118.31</v>
      </c>
      <c r="D10" s="835">
        <v>0</v>
      </c>
      <c r="E10" s="835">
        <v>536.62</v>
      </c>
      <c r="F10" s="835">
        <v>4145.7</v>
      </c>
      <c r="G10" s="835">
        <v>3093.8900000000003</v>
      </c>
      <c r="H10" s="835">
        <v>0</v>
      </c>
      <c r="I10" s="835">
        <v>0</v>
      </c>
      <c r="J10" s="835">
        <v>279.59000000000003</v>
      </c>
      <c r="K10" s="835">
        <v>0</v>
      </c>
      <c r="L10" s="835">
        <v>0</v>
      </c>
      <c r="M10" s="79">
        <f t="shared" si="0"/>
        <v>8174.1100000000006</v>
      </c>
      <c r="N10" s="80"/>
    </row>
    <row r="11" spans="1:14" s="76" customFormat="1" ht="12.75" customHeight="1">
      <c r="A11" s="319" t="s">
        <v>12</v>
      </c>
      <c r="B11" s="835">
        <v>0</v>
      </c>
      <c r="C11" s="835">
        <v>68.03</v>
      </c>
      <c r="D11" s="835">
        <v>0</v>
      </c>
      <c r="E11" s="835">
        <v>250.19</v>
      </c>
      <c r="F11" s="835">
        <v>2891.8</v>
      </c>
      <c r="G11" s="835">
        <v>1845.85</v>
      </c>
      <c r="H11" s="835">
        <v>0</v>
      </c>
      <c r="I11" s="835">
        <v>0</v>
      </c>
      <c r="J11" s="835">
        <v>60.17</v>
      </c>
      <c r="K11" s="835">
        <v>0</v>
      </c>
      <c r="L11" s="835">
        <v>0</v>
      </c>
      <c r="M11" s="79">
        <f t="shared" si="0"/>
        <v>5116.0400000000009</v>
      </c>
      <c r="N11" s="80"/>
    </row>
    <row r="12" spans="1:14" s="76" customFormat="1" ht="12.75" customHeight="1">
      <c r="A12" s="319" t="s">
        <v>13</v>
      </c>
      <c r="B12" s="835">
        <v>0</v>
      </c>
      <c r="C12" s="835">
        <v>0</v>
      </c>
      <c r="D12" s="835">
        <v>163.89</v>
      </c>
      <c r="E12" s="835">
        <v>1227.52</v>
      </c>
      <c r="F12" s="835">
        <v>7004.1600000000008</v>
      </c>
      <c r="G12" s="835">
        <v>6546.99</v>
      </c>
      <c r="H12" s="835">
        <v>0</v>
      </c>
      <c r="I12" s="835">
        <v>0</v>
      </c>
      <c r="J12" s="835">
        <v>321.40000000000003</v>
      </c>
      <c r="K12" s="835">
        <v>25</v>
      </c>
      <c r="L12" s="835">
        <v>0</v>
      </c>
      <c r="M12" s="79">
        <f t="shared" si="0"/>
        <v>15288.96</v>
      </c>
      <c r="N12" s="80"/>
    </row>
    <row r="13" spans="1:14" s="76" customFormat="1" ht="12.75" customHeight="1">
      <c r="A13" s="319" t="s">
        <v>14</v>
      </c>
      <c r="B13" s="835">
        <v>0</v>
      </c>
      <c r="C13" s="835">
        <v>898.35</v>
      </c>
      <c r="D13" s="835">
        <v>0</v>
      </c>
      <c r="E13" s="835">
        <v>3474.59</v>
      </c>
      <c r="F13" s="835">
        <v>31876.280000000006</v>
      </c>
      <c r="G13" s="835">
        <v>27594.05</v>
      </c>
      <c r="H13" s="835">
        <v>70</v>
      </c>
      <c r="I13" s="835">
        <v>0</v>
      </c>
      <c r="J13" s="835">
        <v>488.94</v>
      </c>
      <c r="K13" s="835">
        <v>443.87</v>
      </c>
      <c r="L13" s="835">
        <v>0</v>
      </c>
      <c r="M13" s="79">
        <f t="shared" si="0"/>
        <v>64846.080000000009</v>
      </c>
      <c r="N13" s="80"/>
    </row>
    <row r="14" spans="1:14" s="76" customFormat="1" ht="12.75" customHeight="1">
      <c r="A14" s="319" t="s">
        <v>15</v>
      </c>
      <c r="B14" s="835">
        <v>0</v>
      </c>
      <c r="C14" s="835">
        <v>233.3</v>
      </c>
      <c r="D14" s="835">
        <v>1123.03</v>
      </c>
      <c r="E14" s="835">
        <v>1272.23</v>
      </c>
      <c r="F14" s="835">
        <v>6912.58</v>
      </c>
      <c r="G14" s="835">
        <v>6761.57</v>
      </c>
      <c r="H14" s="835">
        <v>0</v>
      </c>
      <c r="I14" s="835">
        <v>60</v>
      </c>
      <c r="J14" s="835">
        <v>115.1</v>
      </c>
      <c r="K14" s="835">
        <v>75</v>
      </c>
      <c r="L14" s="835">
        <v>0</v>
      </c>
      <c r="M14" s="79">
        <f t="shared" si="0"/>
        <v>16552.809999999998</v>
      </c>
      <c r="N14" s="80"/>
    </row>
    <row r="15" spans="1:14" s="76" customFormat="1" ht="12.75" customHeight="1">
      <c r="A15" s="319" t="s">
        <v>51</v>
      </c>
      <c r="B15" s="835">
        <v>0</v>
      </c>
      <c r="C15" s="835">
        <v>0</v>
      </c>
      <c r="D15" s="835">
        <v>503.38</v>
      </c>
      <c r="E15" s="835">
        <v>1946.95</v>
      </c>
      <c r="F15" s="835">
        <v>9054.1</v>
      </c>
      <c r="G15" s="835">
        <v>7865.9800000000005</v>
      </c>
      <c r="H15" s="835">
        <v>0</v>
      </c>
      <c r="I15" s="835">
        <v>0</v>
      </c>
      <c r="J15" s="835">
        <v>589.16</v>
      </c>
      <c r="K15" s="835">
        <v>0</v>
      </c>
      <c r="L15" s="835">
        <v>0</v>
      </c>
      <c r="M15" s="79">
        <f t="shared" si="0"/>
        <v>19959.57</v>
      </c>
      <c r="N15" s="80"/>
    </row>
    <row r="16" spans="1:14" s="76" customFormat="1" ht="12.75" customHeight="1">
      <c r="A16" s="319" t="s">
        <v>17</v>
      </c>
      <c r="B16" s="835">
        <v>0</v>
      </c>
      <c r="C16" s="835">
        <v>437.8</v>
      </c>
      <c r="D16" s="835">
        <v>0</v>
      </c>
      <c r="E16" s="835">
        <v>1711.96</v>
      </c>
      <c r="F16" s="835">
        <v>8995.09</v>
      </c>
      <c r="G16" s="835">
        <v>34774.76</v>
      </c>
      <c r="H16" s="835">
        <v>6000</v>
      </c>
      <c r="I16" s="835">
        <v>0</v>
      </c>
      <c r="J16" s="835">
        <v>14229.599999999999</v>
      </c>
      <c r="K16" s="835">
        <v>2000</v>
      </c>
      <c r="L16" s="835">
        <v>27500</v>
      </c>
      <c r="M16" s="79">
        <f t="shared" si="0"/>
        <v>95649.209999999992</v>
      </c>
      <c r="N16" s="80"/>
    </row>
    <row r="17" spans="1:20" s="76" customFormat="1" ht="12.75" customHeight="1">
      <c r="A17" s="319" t="s">
        <v>18</v>
      </c>
      <c r="B17" s="835">
        <v>0</v>
      </c>
      <c r="C17" s="835">
        <v>0</v>
      </c>
      <c r="D17" s="835">
        <v>0</v>
      </c>
      <c r="E17" s="835">
        <v>1378.47</v>
      </c>
      <c r="F17" s="835">
        <v>5253.13</v>
      </c>
      <c r="G17" s="835">
        <v>6267.43</v>
      </c>
      <c r="H17" s="835">
        <v>0</v>
      </c>
      <c r="I17" s="835">
        <v>0</v>
      </c>
      <c r="J17" s="835">
        <v>329.68</v>
      </c>
      <c r="K17" s="835">
        <v>0</v>
      </c>
      <c r="L17" s="835">
        <v>0</v>
      </c>
      <c r="M17" s="79">
        <f t="shared" si="0"/>
        <v>13228.710000000001</v>
      </c>
      <c r="N17" s="80"/>
    </row>
    <row r="18" spans="1:20" s="76" customFormat="1" ht="12.75" customHeight="1">
      <c r="A18" s="319" t="s">
        <v>19</v>
      </c>
      <c r="B18" s="835">
        <v>0</v>
      </c>
      <c r="C18" s="835">
        <v>0</v>
      </c>
      <c r="D18" s="835">
        <v>0</v>
      </c>
      <c r="E18" s="835">
        <v>812.39</v>
      </c>
      <c r="F18" s="835">
        <v>7144.9900000000007</v>
      </c>
      <c r="G18" s="835">
        <v>7689.06</v>
      </c>
      <c r="H18" s="835">
        <v>0</v>
      </c>
      <c r="I18" s="835">
        <v>0</v>
      </c>
      <c r="J18" s="835">
        <v>309.06</v>
      </c>
      <c r="K18" s="835">
        <v>0</v>
      </c>
      <c r="L18" s="835">
        <v>0</v>
      </c>
      <c r="M18" s="79">
        <f t="shared" si="0"/>
        <v>15955.500000000002</v>
      </c>
      <c r="N18" s="80"/>
    </row>
    <row r="19" spans="1:20" s="76" customFormat="1" ht="12.75" customHeight="1">
      <c r="A19" s="319" t="s">
        <v>20</v>
      </c>
      <c r="B19" s="835">
        <v>200</v>
      </c>
      <c r="C19" s="835">
        <v>1224.02</v>
      </c>
      <c r="D19" s="835">
        <v>560.07000000000005</v>
      </c>
      <c r="E19" s="835">
        <v>4400.74</v>
      </c>
      <c r="F19" s="835">
        <v>31304.049999999996</v>
      </c>
      <c r="G19" s="835">
        <v>41960.05</v>
      </c>
      <c r="H19" s="835">
        <v>1079.9099999999999</v>
      </c>
      <c r="I19" s="835">
        <v>0</v>
      </c>
      <c r="J19" s="835">
        <v>1339.1700000000003</v>
      </c>
      <c r="K19" s="835">
        <v>142.29</v>
      </c>
      <c r="L19" s="835">
        <v>126305.31</v>
      </c>
      <c r="M19" s="79">
        <f t="shared" si="0"/>
        <v>208515.61</v>
      </c>
      <c r="N19" s="80"/>
    </row>
    <row r="20" spans="1:20" s="76" customFormat="1" ht="12.75" customHeight="1">
      <c r="A20" s="320" t="s">
        <v>21</v>
      </c>
      <c r="B20" s="835">
        <v>0</v>
      </c>
      <c r="C20" s="835">
        <v>0</v>
      </c>
      <c r="D20" s="835">
        <v>1103.53</v>
      </c>
      <c r="E20" s="835">
        <v>2400.94</v>
      </c>
      <c r="F20" s="835">
        <v>16568.88</v>
      </c>
      <c r="G20" s="835">
        <v>13886.3</v>
      </c>
      <c r="H20" s="835">
        <v>0</v>
      </c>
      <c r="I20" s="835">
        <v>0</v>
      </c>
      <c r="J20" s="835">
        <v>944.03</v>
      </c>
      <c r="K20" s="835">
        <v>10</v>
      </c>
      <c r="L20" s="835">
        <v>0</v>
      </c>
      <c r="M20" s="79">
        <f t="shared" si="0"/>
        <v>34913.68</v>
      </c>
      <c r="N20" s="80"/>
    </row>
    <row r="21" spans="1:20" s="67" customFormat="1" ht="21" customHeight="1" thickBot="1">
      <c r="A21" s="710" t="s">
        <v>6</v>
      </c>
      <c r="B21" s="834">
        <f>SUM(B6:B20)</f>
        <v>200</v>
      </c>
      <c r="C21" s="834">
        <f t="shared" ref="C21:L21" si="1">SUM(C6:C20)</f>
        <v>6579.9800000000014</v>
      </c>
      <c r="D21" s="834">
        <f t="shared" si="1"/>
        <v>4430.7700000000004</v>
      </c>
      <c r="E21" s="834">
        <f t="shared" si="1"/>
        <v>34595.5</v>
      </c>
      <c r="F21" s="834">
        <f t="shared" si="1"/>
        <v>200406.62999999998</v>
      </c>
      <c r="G21" s="834">
        <f t="shared" si="1"/>
        <v>278561.7</v>
      </c>
      <c r="H21" s="834">
        <f t="shared" si="1"/>
        <v>7219.91</v>
      </c>
      <c r="I21" s="834">
        <f t="shared" si="1"/>
        <v>18420.759999999998</v>
      </c>
      <c r="J21" s="834">
        <f t="shared" si="1"/>
        <v>22744.66</v>
      </c>
      <c r="K21" s="834">
        <f t="shared" si="1"/>
        <v>7341.7699999999995</v>
      </c>
      <c r="L21" s="834">
        <f t="shared" si="1"/>
        <v>262194.48</v>
      </c>
      <c r="M21" s="836">
        <f>SUM(B21:L21)</f>
        <v>842696.16</v>
      </c>
      <c r="N21" s="65"/>
      <c r="O21" s="66"/>
      <c r="P21" s="66"/>
      <c r="Q21" s="66"/>
      <c r="R21" s="66"/>
      <c r="S21" s="66"/>
      <c r="T21" s="66"/>
    </row>
    <row r="22" spans="1:20" s="76" customFormat="1" ht="20.25" customHeight="1" thickTop="1">
      <c r="A22" s="336" t="s">
        <v>84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337"/>
    </row>
    <row r="23" spans="1:20" s="76" customFormat="1"/>
    <row r="24" spans="1:20" s="76" customFormat="1">
      <c r="G24" s="75"/>
      <c r="H24" s="75"/>
      <c r="I24" s="75"/>
    </row>
    <row r="25" spans="1:20" s="76" customForma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20" s="76" customForma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20" s="76" customFormat="1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20" s="76" customFormat="1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20" s="76" customFormat="1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 spans="1:20" s="76" customFormat="1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20" s="76" customForma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20" s="76" customFormat="1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1:13" s="76" customFormat="1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1:13" s="76" customForma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1:13" s="76" customFormat="1"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s="76" customFormat="1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1:13" s="76" customFormat="1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</row>
    <row r="38" spans="1:13" s="76" customFormat="1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</row>
    <row r="39" spans="1:13" s="76" customFormat="1">
      <c r="A39" s="82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0" spans="1:13" s="76" customFormat="1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s="76" customFormat="1"/>
    <row r="42" spans="1:13" s="76" customFormat="1"/>
    <row r="43" spans="1:13" s="76" customFormat="1"/>
    <row r="44" spans="1:13" s="76" customFormat="1"/>
    <row r="45" spans="1:13" s="76" customFormat="1"/>
    <row r="46" spans="1:13" s="76" customFormat="1"/>
    <row r="47" spans="1:13" s="76" customFormat="1"/>
    <row r="48" spans="1:13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  <row r="230" s="76" customFormat="1"/>
    <row r="231" s="76" customFormat="1"/>
    <row r="232" s="76" customFormat="1"/>
    <row r="233" s="76" customFormat="1"/>
    <row r="234" s="76" customFormat="1"/>
    <row r="235" s="76" customFormat="1"/>
    <row r="236" s="76" customFormat="1"/>
    <row r="237" s="76" customFormat="1"/>
    <row r="238" s="76" customFormat="1"/>
    <row r="239" s="76" customFormat="1"/>
    <row r="240" s="76" customFormat="1"/>
    <row r="241" s="76" customFormat="1"/>
    <row r="242" s="76" customFormat="1"/>
    <row r="243" s="76" customFormat="1"/>
    <row r="244" s="76" customFormat="1"/>
    <row r="245" s="76" customFormat="1"/>
    <row r="246" s="76" customFormat="1"/>
    <row r="247" s="76" customFormat="1"/>
    <row r="248" s="76" customFormat="1"/>
    <row r="249" s="76" customFormat="1"/>
    <row r="250" s="76" customFormat="1"/>
    <row r="251" s="76" customFormat="1"/>
    <row r="252" s="76" customFormat="1"/>
    <row r="253" s="76" customFormat="1"/>
    <row r="254" s="76" customFormat="1"/>
    <row r="255" s="76" customFormat="1"/>
    <row r="256" s="76" customFormat="1"/>
    <row r="257" s="76" customFormat="1"/>
    <row r="258" s="76" customFormat="1"/>
    <row r="259" s="76" customFormat="1"/>
    <row r="260" s="76" customFormat="1"/>
    <row r="261" s="76" customFormat="1"/>
    <row r="262" s="76" customFormat="1"/>
    <row r="263" s="76" customFormat="1"/>
    <row r="264" s="76" customFormat="1"/>
    <row r="265" s="76" customFormat="1"/>
    <row r="266" s="76" customFormat="1"/>
    <row r="267" s="76" customFormat="1"/>
    <row r="268" s="76" customFormat="1"/>
    <row r="269" s="76" customFormat="1"/>
    <row r="270" s="76" customFormat="1"/>
    <row r="271" s="76" customFormat="1"/>
    <row r="272" s="76" customFormat="1"/>
    <row r="273" s="76" customFormat="1"/>
    <row r="274" s="76" customFormat="1"/>
    <row r="275" s="76" customFormat="1"/>
    <row r="276" s="76" customFormat="1"/>
    <row r="277" s="76" customFormat="1"/>
    <row r="278" s="76" customFormat="1"/>
    <row r="279" s="76" customFormat="1"/>
    <row r="280" s="76" customFormat="1"/>
    <row r="281" s="76" customFormat="1"/>
    <row r="282" s="76" customFormat="1"/>
    <row r="283" s="76" customFormat="1"/>
    <row r="284" s="76" customFormat="1"/>
    <row r="285" s="76" customFormat="1"/>
    <row r="286" s="76" customFormat="1"/>
    <row r="287" s="76" customFormat="1"/>
    <row r="288" s="76" customFormat="1"/>
    <row r="289" s="76" customFormat="1"/>
    <row r="290" s="76" customFormat="1"/>
    <row r="291" s="76" customFormat="1"/>
    <row r="292" s="76" customFormat="1"/>
    <row r="293" s="76" customFormat="1"/>
    <row r="294" s="76" customFormat="1"/>
    <row r="295" s="76" customFormat="1"/>
    <row r="296" s="76" customFormat="1"/>
    <row r="297" s="76" customFormat="1"/>
    <row r="298" s="76" customFormat="1"/>
    <row r="299" s="76" customFormat="1"/>
    <row r="300" s="76" customFormat="1"/>
    <row r="301" s="76" customFormat="1"/>
    <row r="302" s="76" customFormat="1"/>
    <row r="303" s="76" customFormat="1"/>
    <row r="304" s="76" customFormat="1"/>
    <row r="305" s="76" customFormat="1"/>
    <row r="306" s="76" customFormat="1"/>
    <row r="307" s="76" customFormat="1"/>
    <row r="308" s="76" customFormat="1"/>
    <row r="309" s="76" customFormat="1"/>
    <row r="310" s="76" customFormat="1"/>
    <row r="311" s="76" customFormat="1"/>
    <row r="312" s="76" customFormat="1"/>
    <row r="313" s="76" customFormat="1"/>
    <row r="314" s="76" customFormat="1"/>
    <row r="315" s="76" customFormat="1"/>
    <row r="316" s="76" customFormat="1"/>
    <row r="317" s="76" customFormat="1"/>
    <row r="318" s="76" customFormat="1"/>
    <row r="319" s="76" customFormat="1"/>
    <row r="320" s="76" customFormat="1"/>
    <row r="321" s="76" customFormat="1"/>
    <row r="322" s="76" customFormat="1"/>
    <row r="323" s="76" customFormat="1"/>
    <row r="324" s="76" customFormat="1"/>
    <row r="325" s="76" customFormat="1"/>
    <row r="326" s="76" customFormat="1"/>
    <row r="327" s="76" customFormat="1"/>
    <row r="328" s="76" customFormat="1"/>
    <row r="329" s="76" customFormat="1"/>
    <row r="330" s="76" customFormat="1"/>
    <row r="331" s="76" customFormat="1"/>
    <row r="332" s="76" customFormat="1"/>
    <row r="333" s="76" customFormat="1"/>
    <row r="334" s="76" customFormat="1"/>
    <row r="335" s="76" customFormat="1"/>
    <row r="336" s="76" customFormat="1"/>
    <row r="337" s="76" customFormat="1"/>
    <row r="338" s="76" customFormat="1"/>
    <row r="339" s="76" customFormat="1"/>
    <row r="340" s="76" customFormat="1"/>
    <row r="341" s="76" customFormat="1"/>
    <row r="342" s="76" customFormat="1"/>
    <row r="343" s="76" customFormat="1"/>
    <row r="344" s="76" customFormat="1"/>
    <row r="345" s="76" customFormat="1"/>
    <row r="346" s="76" customFormat="1"/>
    <row r="347" s="76" customFormat="1"/>
    <row r="348" s="76" customFormat="1"/>
    <row r="349" s="76" customFormat="1"/>
    <row r="350" s="76" customFormat="1"/>
    <row r="351" s="76" customFormat="1"/>
    <row r="352" s="76" customFormat="1"/>
    <row r="353" s="76" customFormat="1"/>
    <row r="354" s="76" customFormat="1"/>
    <row r="355" s="76" customFormat="1"/>
    <row r="356" s="76" customFormat="1"/>
    <row r="357" s="76" customFormat="1"/>
    <row r="358" s="76" customFormat="1"/>
    <row r="359" s="76" customFormat="1"/>
    <row r="360" s="76" customFormat="1"/>
    <row r="361" s="76" customFormat="1"/>
    <row r="362" s="76" customFormat="1"/>
    <row r="363" s="76" customFormat="1"/>
    <row r="364" s="76" customFormat="1"/>
    <row r="365" s="76" customFormat="1"/>
    <row r="366" s="76" customFormat="1"/>
    <row r="367" s="76" customFormat="1"/>
    <row r="368" s="76" customFormat="1"/>
    <row r="369" s="76" customFormat="1"/>
    <row r="370" s="76" customFormat="1"/>
    <row r="371" s="76" customFormat="1"/>
    <row r="372" s="76" customFormat="1"/>
    <row r="373" s="76" customFormat="1"/>
    <row r="374" s="76" customFormat="1"/>
    <row r="375" s="76" customFormat="1"/>
    <row r="376" s="76" customFormat="1"/>
    <row r="377" s="76" customFormat="1"/>
    <row r="378" s="76" customFormat="1"/>
    <row r="379" s="76" customFormat="1"/>
    <row r="380" s="76" customFormat="1"/>
    <row r="381" s="76" customFormat="1"/>
    <row r="382" s="76" customFormat="1"/>
    <row r="383" s="76" customFormat="1"/>
    <row r="384" s="76" customFormat="1"/>
    <row r="385" s="76" customFormat="1"/>
    <row r="386" s="76" customFormat="1"/>
    <row r="387" s="76" customFormat="1"/>
    <row r="388" s="76" customFormat="1"/>
    <row r="389" s="76" customFormat="1"/>
    <row r="390" s="76" customFormat="1"/>
    <row r="391" s="76" customFormat="1"/>
    <row r="392" s="76" customFormat="1"/>
    <row r="393" s="76" customFormat="1"/>
    <row r="394" s="76" customFormat="1"/>
    <row r="395" s="76" customFormat="1"/>
    <row r="396" s="76" customFormat="1"/>
    <row r="397" s="76" customFormat="1"/>
    <row r="398" s="76" customFormat="1"/>
    <row r="399" s="76" customFormat="1"/>
    <row r="400" s="76" customFormat="1"/>
    <row r="401" s="76" customFormat="1"/>
    <row r="402" s="76" customFormat="1"/>
    <row r="403" s="76" customFormat="1"/>
    <row r="404" s="76" customFormat="1"/>
    <row r="405" s="76" customFormat="1"/>
    <row r="406" s="76" customFormat="1"/>
    <row r="407" s="76" customFormat="1"/>
    <row r="408" s="76" customFormat="1"/>
    <row r="409" s="76" customFormat="1"/>
    <row r="410" s="76" customFormat="1"/>
    <row r="411" s="76" customFormat="1"/>
    <row r="412" s="76" customFormat="1"/>
    <row r="413" s="76" customFormat="1"/>
    <row r="414" s="76" customFormat="1"/>
    <row r="415" s="76" customFormat="1"/>
    <row r="416" s="76" customFormat="1"/>
    <row r="417" s="76" customFormat="1"/>
    <row r="418" s="76" customFormat="1"/>
    <row r="419" s="76" customFormat="1"/>
    <row r="420" s="76" customFormat="1"/>
    <row r="421" s="76" customFormat="1"/>
    <row r="422" s="76" customFormat="1"/>
    <row r="423" s="76" customFormat="1"/>
    <row r="424" s="76" customFormat="1"/>
    <row r="425" s="76" customFormat="1"/>
    <row r="426" s="76" customFormat="1"/>
    <row r="427" s="76" customFormat="1"/>
    <row r="428" s="76" customFormat="1"/>
    <row r="429" s="76" customFormat="1"/>
    <row r="430" s="76" customFormat="1"/>
    <row r="431" s="76" customFormat="1"/>
    <row r="432" s="76" customFormat="1"/>
    <row r="433" s="76" customFormat="1"/>
    <row r="434" s="76" customFormat="1"/>
    <row r="435" s="76" customFormat="1"/>
    <row r="436" s="76" customFormat="1"/>
    <row r="437" s="76" customFormat="1"/>
    <row r="438" s="76" customFormat="1"/>
    <row r="439" s="76" customFormat="1"/>
    <row r="440" s="76" customFormat="1"/>
    <row r="441" s="76" customFormat="1"/>
    <row r="442" s="76" customFormat="1"/>
    <row r="443" s="76" customFormat="1"/>
    <row r="444" s="76" customFormat="1"/>
    <row r="445" s="76" customFormat="1"/>
    <row r="446" s="76" customFormat="1"/>
    <row r="447" s="76" customFormat="1"/>
    <row r="448" s="76" customFormat="1"/>
    <row r="449" s="76" customFormat="1"/>
    <row r="450" s="76" customFormat="1"/>
    <row r="451" s="76" customFormat="1"/>
    <row r="452" s="76" customFormat="1"/>
    <row r="453" s="76" customFormat="1"/>
    <row r="454" s="76" customFormat="1"/>
    <row r="455" s="76" customFormat="1"/>
    <row r="456" s="76" customFormat="1"/>
    <row r="457" s="76" customFormat="1"/>
    <row r="458" s="76" customFormat="1"/>
    <row r="459" s="76" customFormat="1"/>
    <row r="460" s="76" customFormat="1"/>
    <row r="461" s="76" customFormat="1"/>
    <row r="462" s="76" customFormat="1"/>
    <row r="463" s="76" customFormat="1"/>
    <row r="464" s="76" customFormat="1"/>
    <row r="465" s="76" customFormat="1"/>
    <row r="466" s="76" customFormat="1"/>
    <row r="467" s="76" customFormat="1"/>
    <row r="468" s="76" customFormat="1"/>
    <row r="469" s="76" customFormat="1"/>
    <row r="470" s="76" customFormat="1"/>
    <row r="471" s="76" customFormat="1"/>
    <row r="472" s="76" customFormat="1"/>
    <row r="473" s="76" customFormat="1"/>
    <row r="474" s="76" customFormat="1"/>
    <row r="475" s="76" customFormat="1"/>
    <row r="476" s="76" customFormat="1"/>
    <row r="477" s="76" customFormat="1"/>
    <row r="478" s="76" customFormat="1"/>
    <row r="479" s="76" customFormat="1"/>
    <row r="480" s="76" customFormat="1"/>
    <row r="481" s="76" customFormat="1"/>
    <row r="482" s="76" customFormat="1"/>
    <row r="483" s="76" customFormat="1"/>
    <row r="484" s="76" customFormat="1"/>
    <row r="485" s="76" customFormat="1"/>
    <row r="486" s="76" customFormat="1"/>
    <row r="487" s="76" customFormat="1"/>
    <row r="488" s="76" customFormat="1"/>
    <row r="489" s="76" customFormat="1"/>
    <row r="490" s="76" customFormat="1"/>
    <row r="491" s="76" customFormat="1"/>
    <row r="492" s="76" customFormat="1"/>
    <row r="493" s="76" customFormat="1"/>
    <row r="494" s="76" customFormat="1"/>
    <row r="495" s="76" customFormat="1"/>
    <row r="496" s="76" customFormat="1"/>
    <row r="497" s="76" customFormat="1"/>
    <row r="498" s="76" customFormat="1"/>
    <row r="499" s="76" customFormat="1"/>
    <row r="500" s="76" customFormat="1"/>
    <row r="501" s="76" customFormat="1"/>
    <row r="502" s="76" customFormat="1"/>
    <row r="503" s="76" customFormat="1"/>
    <row r="504" s="76" customFormat="1"/>
    <row r="505" s="76" customFormat="1"/>
    <row r="506" s="76" customFormat="1"/>
    <row r="507" s="76" customFormat="1"/>
    <row r="508" s="76" customFormat="1"/>
    <row r="509" s="76" customFormat="1"/>
    <row r="510" s="76" customFormat="1"/>
    <row r="511" s="76" customFormat="1"/>
    <row r="512" s="76" customFormat="1"/>
    <row r="513" s="76" customFormat="1"/>
    <row r="514" s="76" customFormat="1"/>
    <row r="515" s="76" customFormat="1"/>
    <row r="516" s="76" customFormat="1"/>
    <row r="517" s="76" customFormat="1"/>
    <row r="518" s="76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54"/>
  <sheetViews>
    <sheetView showGridLines="0" zoomScaleNormal="100" workbookViewId="0"/>
  </sheetViews>
  <sheetFormatPr baseColWidth="10" defaultColWidth="11.42578125" defaultRowHeight="11.25"/>
  <cols>
    <col min="1" max="2" width="19.5703125" style="78" customWidth="1"/>
    <col min="3" max="3" width="9.7109375" style="78" customWidth="1"/>
    <col min="4" max="4" width="17.28515625" style="78" customWidth="1"/>
    <col min="5" max="5" width="17.5703125" style="78" customWidth="1"/>
    <col min="6" max="6" width="21" style="78" customWidth="1"/>
    <col min="7" max="7" width="15.85546875" style="78" customWidth="1"/>
    <col min="8" max="8" width="18.5703125" style="78" customWidth="1"/>
    <col min="9" max="9" width="13" style="78" customWidth="1"/>
    <col min="10" max="10" width="18.28515625" style="78" customWidth="1"/>
    <col min="11" max="11" width="13.7109375" style="78" customWidth="1"/>
    <col min="12" max="12" width="12" style="78" customWidth="1"/>
    <col min="13" max="16384" width="11.42578125" style="78"/>
  </cols>
  <sheetData>
    <row r="1" spans="1:12" s="76" customFormat="1">
      <c r="A1" s="433" t="s">
        <v>111</v>
      </c>
      <c r="B1" s="439"/>
      <c r="C1" s="439"/>
      <c r="D1" s="439"/>
      <c r="E1" s="439"/>
      <c r="F1" s="439"/>
      <c r="G1" s="439"/>
      <c r="H1" s="439"/>
      <c r="I1" s="439"/>
      <c r="J1" s="439"/>
      <c r="K1" s="1005"/>
    </row>
    <row r="2" spans="1:12" s="76" customFormat="1" ht="22.5">
      <c r="A2" s="436" t="s">
        <v>91</v>
      </c>
      <c r="B2" s="440"/>
      <c r="C2" s="440"/>
      <c r="D2" s="440"/>
      <c r="E2" s="440"/>
      <c r="F2" s="440"/>
      <c r="G2" s="440"/>
      <c r="H2" s="440"/>
      <c r="I2" s="440"/>
      <c r="J2" s="440"/>
      <c r="K2" s="1006"/>
    </row>
    <row r="3" spans="1:12" s="7" customFormat="1" ht="12" customHeight="1">
      <c r="A3" s="436" t="s">
        <v>608</v>
      </c>
      <c r="B3" s="440"/>
      <c r="C3" s="440"/>
      <c r="D3" s="440"/>
      <c r="E3" s="440"/>
      <c r="F3" s="440"/>
      <c r="G3" s="440"/>
      <c r="H3" s="440"/>
      <c r="I3" s="440"/>
      <c r="J3" s="440"/>
      <c r="K3" s="1006"/>
    </row>
    <row r="4" spans="1:12" ht="12" thickBot="1">
      <c r="A4" s="711" t="s">
        <v>4</v>
      </c>
      <c r="B4" s="237"/>
      <c r="C4" s="237"/>
      <c r="D4" s="237"/>
      <c r="E4" s="237"/>
      <c r="F4" s="237"/>
      <c r="G4" s="237"/>
      <c r="H4" s="237"/>
      <c r="I4" s="237"/>
      <c r="J4" s="237"/>
      <c r="K4" s="639"/>
    </row>
    <row r="5" spans="1:12" ht="54.75" customHeight="1" thickTop="1">
      <c r="A5" s="635" t="s">
        <v>50</v>
      </c>
      <c r="B5" s="635" t="s">
        <v>444</v>
      </c>
      <c r="C5" s="27" t="s">
        <v>448</v>
      </c>
      <c r="D5" s="64" t="s">
        <v>449</v>
      </c>
      <c r="E5" s="63" t="s">
        <v>450</v>
      </c>
      <c r="F5" s="27" t="s">
        <v>452</v>
      </c>
      <c r="G5" s="163" t="s">
        <v>458</v>
      </c>
      <c r="H5" s="28" t="s">
        <v>454</v>
      </c>
      <c r="I5" s="28" t="s">
        <v>457</v>
      </c>
      <c r="J5" s="64" t="s">
        <v>110</v>
      </c>
      <c r="K5" s="163" t="s">
        <v>6</v>
      </c>
    </row>
    <row r="6" spans="1:12" s="76" customFormat="1" ht="12.75" customHeight="1">
      <c r="A6" s="156" t="s">
        <v>7</v>
      </c>
      <c r="B6" s="70">
        <v>0</v>
      </c>
      <c r="C6" s="70">
        <v>99.8</v>
      </c>
      <c r="D6" s="70">
        <v>50254.1</v>
      </c>
      <c r="E6" s="70">
        <v>716.52</v>
      </c>
      <c r="F6" s="70">
        <v>0</v>
      </c>
      <c r="G6" s="70">
        <v>8002.3299999999981</v>
      </c>
      <c r="H6" s="70">
        <v>0</v>
      </c>
      <c r="I6" s="70">
        <v>126750.18000000001</v>
      </c>
      <c r="J6" s="70">
        <v>0</v>
      </c>
      <c r="K6" s="70">
        <f>SUM(B6:J6)</f>
        <v>185822.93</v>
      </c>
      <c r="L6" s="81"/>
    </row>
    <row r="7" spans="1:12" s="76" customFormat="1" ht="12.75" customHeight="1">
      <c r="A7" s="156" t="s">
        <v>8</v>
      </c>
      <c r="B7" s="70">
        <v>0</v>
      </c>
      <c r="C7" s="70">
        <v>99.94</v>
      </c>
      <c r="D7" s="70">
        <v>13214.81</v>
      </c>
      <c r="E7" s="70">
        <v>0</v>
      </c>
      <c r="F7" s="70">
        <v>0</v>
      </c>
      <c r="G7" s="70">
        <v>13461.09</v>
      </c>
      <c r="H7" s="70">
        <v>0</v>
      </c>
      <c r="I7" s="70">
        <v>14612.300000000003</v>
      </c>
      <c r="J7" s="70">
        <v>0</v>
      </c>
      <c r="K7" s="70">
        <f t="shared" ref="K7:K20" si="0">SUM(B7:J7)</f>
        <v>41388.14</v>
      </c>
      <c r="L7" s="81"/>
    </row>
    <row r="8" spans="1:12" s="76" customFormat="1" ht="12.75" customHeight="1">
      <c r="A8" s="156" t="s">
        <v>9</v>
      </c>
      <c r="B8" s="70">
        <v>0</v>
      </c>
      <c r="C8" s="70">
        <v>49.73</v>
      </c>
      <c r="D8" s="70">
        <v>30245.960000000003</v>
      </c>
      <c r="E8" s="70">
        <v>46.67</v>
      </c>
      <c r="F8" s="70">
        <v>0</v>
      </c>
      <c r="G8" s="70">
        <v>38010.020000000004</v>
      </c>
      <c r="H8" s="70">
        <v>0</v>
      </c>
      <c r="I8" s="70">
        <v>43785.299999999988</v>
      </c>
      <c r="J8" s="70">
        <v>12269.09</v>
      </c>
      <c r="K8" s="70">
        <f t="shared" si="0"/>
        <v>124406.76999999999</v>
      </c>
      <c r="L8" s="81"/>
    </row>
    <row r="9" spans="1:12" s="76" customFormat="1" ht="12.75" customHeight="1">
      <c r="A9" s="156" t="s">
        <v>10</v>
      </c>
      <c r="B9" s="70">
        <v>0</v>
      </c>
      <c r="C9" s="70">
        <v>0</v>
      </c>
      <c r="D9" s="70">
        <v>11437.14</v>
      </c>
      <c r="E9" s="70">
        <v>0</v>
      </c>
      <c r="F9" s="70">
        <v>100</v>
      </c>
      <c r="G9" s="70">
        <v>6115.2400000000007</v>
      </c>
      <c r="H9" s="70">
        <v>0</v>
      </c>
      <c r="I9" s="70">
        <v>5969.6900000000005</v>
      </c>
      <c r="J9" s="70">
        <v>0</v>
      </c>
      <c r="K9" s="70">
        <f t="shared" si="0"/>
        <v>23622.07</v>
      </c>
      <c r="L9" s="81"/>
    </row>
    <row r="10" spans="1:12" s="76" customFormat="1" ht="12.75" customHeight="1">
      <c r="A10" s="156" t="s">
        <v>11</v>
      </c>
      <c r="B10" s="70">
        <v>0</v>
      </c>
      <c r="C10" s="70">
        <v>0</v>
      </c>
      <c r="D10" s="70">
        <v>6585.02</v>
      </c>
      <c r="E10" s="70">
        <v>9</v>
      </c>
      <c r="F10" s="70">
        <v>0</v>
      </c>
      <c r="G10" s="70">
        <v>3426.32</v>
      </c>
      <c r="H10" s="70">
        <v>0</v>
      </c>
      <c r="I10" s="70">
        <v>6886.9499999999989</v>
      </c>
      <c r="J10" s="70">
        <v>0</v>
      </c>
      <c r="K10" s="70">
        <f t="shared" si="0"/>
        <v>16907.29</v>
      </c>
      <c r="L10" s="81"/>
    </row>
    <row r="11" spans="1:12" s="76" customFormat="1" ht="12.75" customHeight="1">
      <c r="A11" s="156" t="s">
        <v>12</v>
      </c>
      <c r="B11" s="70">
        <v>1500</v>
      </c>
      <c r="C11" s="70">
        <v>0</v>
      </c>
      <c r="D11" s="70">
        <v>5223.82</v>
      </c>
      <c r="E11" s="70">
        <v>0</v>
      </c>
      <c r="F11" s="70">
        <v>0</v>
      </c>
      <c r="G11" s="70">
        <v>1512.8700000000001</v>
      </c>
      <c r="H11" s="70">
        <v>0</v>
      </c>
      <c r="I11" s="70">
        <v>1278.75</v>
      </c>
      <c r="J11" s="70">
        <v>0</v>
      </c>
      <c r="K11" s="70">
        <f t="shared" si="0"/>
        <v>9515.44</v>
      </c>
      <c r="L11" s="81"/>
    </row>
    <row r="12" spans="1:12" s="76" customFormat="1" ht="12.75" customHeight="1">
      <c r="A12" s="156" t="s">
        <v>13</v>
      </c>
      <c r="B12" s="70">
        <v>0</v>
      </c>
      <c r="C12" s="70">
        <v>123.92</v>
      </c>
      <c r="D12" s="70">
        <v>14192.34</v>
      </c>
      <c r="E12" s="70">
        <v>0</v>
      </c>
      <c r="F12" s="70">
        <v>0</v>
      </c>
      <c r="G12" s="70">
        <v>4427.4800000000005</v>
      </c>
      <c r="H12" s="70">
        <v>0</v>
      </c>
      <c r="I12" s="70">
        <v>6514.4700000000012</v>
      </c>
      <c r="J12" s="70">
        <v>0</v>
      </c>
      <c r="K12" s="70">
        <f t="shared" si="0"/>
        <v>25258.210000000003</v>
      </c>
      <c r="L12" s="81"/>
    </row>
    <row r="13" spans="1:12" s="76" customFormat="1" ht="12.75" customHeight="1">
      <c r="A13" s="156" t="s">
        <v>14</v>
      </c>
      <c r="B13" s="70">
        <v>0</v>
      </c>
      <c r="C13" s="70">
        <v>226.85999999999999</v>
      </c>
      <c r="D13" s="70">
        <v>33570.839999999997</v>
      </c>
      <c r="E13" s="70">
        <v>29.43</v>
      </c>
      <c r="F13" s="70">
        <v>0</v>
      </c>
      <c r="G13" s="70">
        <v>12225.45</v>
      </c>
      <c r="H13" s="70">
        <v>0</v>
      </c>
      <c r="I13" s="70">
        <v>33394.340000000004</v>
      </c>
      <c r="J13" s="70">
        <v>0</v>
      </c>
      <c r="K13" s="70">
        <f t="shared" si="0"/>
        <v>79446.920000000013</v>
      </c>
      <c r="L13" s="81"/>
    </row>
    <row r="14" spans="1:12" s="76" customFormat="1" ht="12.75" customHeight="1">
      <c r="A14" s="156" t="s">
        <v>15</v>
      </c>
      <c r="B14" s="70">
        <v>0</v>
      </c>
      <c r="C14" s="70">
        <v>0</v>
      </c>
      <c r="D14" s="70">
        <v>13170.04</v>
      </c>
      <c r="E14" s="70">
        <v>0</v>
      </c>
      <c r="F14" s="70">
        <v>0</v>
      </c>
      <c r="G14" s="70">
        <v>14536.95</v>
      </c>
      <c r="H14" s="70">
        <v>30000</v>
      </c>
      <c r="I14" s="70">
        <v>15920.26</v>
      </c>
      <c r="J14" s="70">
        <v>0</v>
      </c>
      <c r="K14" s="70">
        <f t="shared" si="0"/>
        <v>73627.25</v>
      </c>
      <c r="L14" s="81"/>
    </row>
    <row r="15" spans="1:12" s="76" customFormat="1" ht="12.75" customHeight="1">
      <c r="A15" s="156" t="s">
        <v>51</v>
      </c>
      <c r="B15" s="70">
        <v>0</v>
      </c>
      <c r="C15" s="70">
        <v>0</v>
      </c>
      <c r="D15" s="70">
        <v>14020.68</v>
      </c>
      <c r="E15" s="70">
        <v>0</v>
      </c>
      <c r="F15" s="70">
        <v>0</v>
      </c>
      <c r="G15" s="70">
        <v>18229.349999999999</v>
      </c>
      <c r="H15" s="70">
        <v>0</v>
      </c>
      <c r="I15" s="70">
        <v>3946.8</v>
      </c>
      <c r="J15" s="70">
        <v>0</v>
      </c>
      <c r="K15" s="70">
        <f t="shared" si="0"/>
        <v>36196.83</v>
      </c>
      <c r="L15" s="81"/>
    </row>
    <row r="16" spans="1:12" s="76" customFormat="1" ht="12.75" customHeight="1">
      <c r="A16" s="156" t="s">
        <v>17</v>
      </c>
      <c r="B16" s="70">
        <v>0</v>
      </c>
      <c r="C16" s="70">
        <v>49.99</v>
      </c>
      <c r="D16" s="70">
        <v>143933.59</v>
      </c>
      <c r="E16" s="70">
        <v>12000</v>
      </c>
      <c r="F16" s="70">
        <v>8000</v>
      </c>
      <c r="G16" s="70">
        <v>38967.480000000003</v>
      </c>
      <c r="H16" s="70">
        <v>0</v>
      </c>
      <c r="I16" s="70">
        <v>3777.82</v>
      </c>
      <c r="J16" s="70">
        <v>33750</v>
      </c>
      <c r="K16" s="70">
        <f t="shared" si="0"/>
        <v>240478.88</v>
      </c>
      <c r="L16" s="81"/>
    </row>
    <row r="17" spans="1:20" s="76" customFormat="1" ht="12.75" customHeight="1">
      <c r="A17" s="156" t="s">
        <v>18</v>
      </c>
      <c r="B17" s="70">
        <v>0</v>
      </c>
      <c r="C17" s="70">
        <v>0</v>
      </c>
      <c r="D17" s="70">
        <v>6385.05</v>
      </c>
      <c r="E17" s="70">
        <v>50</v>
      </c>
      <c r="F17" s="70">
        <v>0</v>
      </c>
      <c r="G17" s="70">
        <v>11027.929999999998</v>
      </c>
      <c r="H17" s="70">
        <v>0</v>
      </c>
      <c r="I17" s="70">
        <v>2553.5</v>
      </c>
      <c r="J17" s="70">
        <v>10000</v>
      </c>
      <c r="K17" s="70">
        <f t="shared" si="0"/>
        <v>30016.48</v>
      </c>
      <c r="L17" s="81"/>
    </row>
    <row r="18" spans="1:20" s="76" customFormat="1" ht="12.75" customHeight="1">
      <c r="A18" s="156" t="s">
        <v>19</v>
      </c>
      <c r="B18" s="70">
        <v>0</v>
      </c>
      <c r="C18" s="70">
        <v>0</v>
      </c>
      <c r="D18" s="70">
        <v>5822.54</v>
      </c>
      <c r="E18" s="70">
        <v>0</v>
      </c>
      <c r="F18" s="70">
        <v>0</v>
      </c>
      <c r="G18" s="70">
        <v>2329.7999999999997</v>
      </c>
      <c r="H18" s="70">
        <v>0</v>
      </c>
      <c r="I18" s="70">
        <v>73.760000000000005</v>
      </c>
      <c r="J18" s="70">
        <v>0</v>
      </c>
      <c r="K18" s="70">
        <f t="shared" si="0"/>
        <v>8226.1</v>
      </c>
      <c r="L18" s="81"/>
    </row>
    <row r="19" spans="1:20" s="76" customFormat="1" ht="12.75" customHeight="1">
      <c r="A19" s="156" t="s">
        <v>20</v>
      </c>
      <c r="B19" s="70">
        <v>0</v>
      </c>
      <c r="C19" s="70">
        <v>281.38</v>
      </c>
      <c r="D19" s="70">
        <v>38522.53</v>
      </c>
      <c r="E19" s="70">
        <v>390.01</v>
      </c>
      <c r="F19" s="70">
        <v>1001.51</v>
      </c>
      <c r="G19" s="70">
        <v>8843.7099999999991</v>
      </c>
      <c r="H19" s="70">
        <v>0</v>
      </c>
      <c r="I19" s="70">
        <v>81928.819999999963</v>
      </c>
      <c r="J19" s="70">
        <v>0</v>
      </c>
      <c r="K19" s="70">
        <f t="shared" si="0"/>
        <v>130967.95999999996</v>
      </c>
      <c r="L19" s="81"/>
    </row>
    <row r="20" spans="1:20" s="76" customFormat="1" ht="12.75" customHeight="1">
      <c r="A20" s="636" t="s">
        <v>21</v>
      </c>
      <c r="B20" s="70">
        <v>0</v>
      </c>
      <c r="C20" s="70">
        <v>0</v>
      </c>
      <c r="D20" s="70">
        <v>18703.8</v>
      </c>
      <c r="E20" s="70">
        <v>0</v>
      </c>
      <c r="F20" s="70">
        <v>6604.16</v>
      </c>
      <c r="G20" s="70">
        <v>21147.96</v>
      </c>
      <c r="H20" s="70">
        <v>0</v>
      </c>
      <c r="I20" s="70">
        <v>12110.19</v>
      </c>
      <c r="J20" s="70">
        <v>0</v>
      </c>
      <c r="K20" s="70">
        <f t="shared" si="0"/>
        <v>58566.11</v>
      </c>
      <c r="L20" s="81"/>
    </row>
    <row r="21" spans="1:20" s="84" customFormat="1" ht="21" customHeight="1" thickBot="1">
      <c r="A21" s="640" t="s">
        <v>6</v>
      </c>
      <c r="B21" s="836">
        <f>+SUM(B6:B20)</f>
        <v>1500</v>
      </c>
      <c r="C21" s="836">
        <f t="shared" ref="C21:K21" si="1">+SUM(C6:C20)</f>
        <v>931.62</v>
      </c>
      <c r="D21" s="836">
        <f t="shared" si="1"/>
        <v>405282.25999999995</v>
      </c>
      <c r="E21" s="836">
        <f t="shared" si="1"/>
        <v>13241.63</v>
      </c>
      <c r="F21" s="836">
        <f t="shared" si="1"/>
        <v>15705.67</v>
      </c>
      <c r="G21" s="836">
        <f t="shared" si="1"/>
        <v>202263.97999999998</v>
      </c>
      <c r="H21" s="836">
        <f t="shared" si="1"/>
        <v>30000</v>
      </c>
      <c r="I21" s="836">
        <f t="shared" si="1"/>
        <v>359503.12999999995</v>
      </c>
      <c r="J21" s="836">
        <f t="shared" si="1"/>
        <v>56019.09</v>
      </c>
      <c r="K21" s="836">
        <f t="shared" si="1"/>
        <v>1084447.3799999999</v>
      </c>
      <c r="L21" s="81"/>
      <c r="M21" s="83"/>
      <c r="N21" s="83"/>
      <c r="O21" s="83"/>
      <c r="P21" s="83"/>
      <c r="Q21" s="83"/>
      <c r="R21" s="83"/>
      <c r="S21" s="83"/>
      <c r="T21" s="83"/>
    </row>
    <row r="22" spans="1:20" s="76" customFormat="1" ht="20.25" customHeight="1" thickTop="1">
      <c r="A22" s="336" t="s">
        <v>84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2"/>
      <c r="L22" s="81"/>
    </row>
    <row r="23" spans="1:20" s="76" customFormat="1"/>
    <row r="24" spans="1:20" s="76" customFormat="1"/>
    <row r="25" spans="1:20" s="76" customFormat="1"/>
    <row r="26" spans="1:20" s="76" customFormat="1"/>
    <row r="27" spans="1:20" s="76" customFormat="1"/>
    <row r="28" spans="1:20" s="76" customFormat="1"/>
    <row r="29" spans="1:20" s="76" customFormat="1"/>
    <row r="30" spans="1:20" s="76" customFormat="1"/>
    <row r="31" spans="1:20" s="76" customFormat="1"/>
    <row r="32" spans="1:20" s="76" customFormat="1"/>
    <row r="33" s="76" customFormat="1"/>
    <row r="34" s="76" customFormat="1"/>
    <row r="35" s="76" customFormat="1"/>
    <row r="36" s="76" customFormat="1"/>
    <row r="37" s="76" customFormat="1"/>
    <row r="38" s="76" customFormat="1"/>
    <row r="39" s="76" customFormat="1"/>
    <row r="40" s="76" customFormat="1"/>
    <row r="41" s="76" customFormat="1"/>
    <row r="42" s="76" customFormat="1"/>
    <row r="43" s="76" customFormat="1"/>
    <row r="44" s="76" customFormat="1"/>
    <row r="45" s="76" customFormat="1"/>
    <row r="46" s="76" customFormat="1"/>
    <row r="47" s="76" customFormat="1"/>
    <row r="48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  <row r="125" s="76" customFormat="1"/>
    <row r="126" s="76" customFormat="1"/>
    <row r="127" s="76" customFormat="1"/>
    <row r="128" s="76" customFormat="1"/>
    <row r="129" s="76" customFormat="1"/>
    <row r="130" s="76" customFormat="1"/>
    <row r="131" s="76" customFormat="1"/>
    <row r="132" s="76" customFormat="1"/>
    <row r="133" s="76" customFormat="1"/>
    <row r="134" s="76" customFormat="1"/>
    <row r="135" s="76" customFormat="1"/>
    <row r="136" s="76" customFormat="1"/>
    <row r="137" s="76" customFormat="1"/>
    <row r="138" s="76" customFormat="1"/>
    <row r="139" s="76" customFormat="1"/>
    <row r="140" s="76" customFormat="1"/>
    <row r="141" s="76" customFormat="1"/>
    <row r="142" s="76" customFormat="1"/>
    <row r="143" s="76" customFormat="1"/>
    <row r="144" s="76" customFormat="1"/>
    <row r="145" s="76" customFormat="1"/>
    <row r="146" s="76" customFormat="1"/>
    <row r="147" s="76" customFormat="1"/>
    <row r="148" s="76" customFormat="1"/>
    <row r="149" s="76" customFormat="1"/>
    <row r="150" s="76" customFormat="1"/>
    <row r="151" s="76" customFormat="1"/>
    <row r="152" s="76" customFormat="1"/>
    <row r="153" s="76" customFormat="1"/>
    <row r="154" s="76" customFormat="1"/>
    <row r="155" s="76" customFormat="1"/>
    <row r="156" s="76" customFormat="1"/>
    <row r="157" s="76" customFormat="1"/>
    <row r="158" s="76" customFormat="1"/>
    <row r="159" s="76" customFormat="1"/>
    <row r="160" s="76" customFormat="1"/>
    <row r="161" s="76" customFormat="1"/>
    <row r="162" s="76" customFormat="1"/>
    <row r="163" s="76" customFormat="1"/>
    <row r="164" s="76" customFormat="1"/>
    <row r="165" s="76" customFormat="1"/>
    <row r="166" s="76" customFormat="1"/>
    <row r="167" s="76" customFormat="1"/>
    <row r="168" s="76" customFormat="1"/>
    <row r="169" s="76" customFormat="1"/>
    <row r="170" s="76" customFormat="1"/>
    <row r="171" s="76" customFormat="1"/>
    <row r="172" s="76" customFormat="1"/>
    <row r="173" s="76" customFormat="1"/>
    <row r="174" s="76" customFormat="1"/>
    <row r="175" s="76" customFormat="1"/>
    <row r="176" s="76" customFormat="1"/>
    <row r="177" s="76" customFormat="1"/>
    <row r="178" s="76" customFormat="1"/>
    <row r="179" s="76" customFormat="1"/>
    <row r="180" s="76" customFormat="1"/>
    <row r="181" s="76" customFormat="1"/>
    <row r="182" s="76" customFormat="1"/>
    <row r="183" s="76" customFormat="1"/>
    <row r="184" s="76" customFormat="1"/>
    <row r="185" s="76" customFormat="1"/>
    <row r="186" s="76" customFormat="1"/>
    <row r="187" s="76" customFormat="1"/>
    <row r="188" s="76" customFormat="1"/>
    <row r="189" s="76" customFormat="1"/>
    <row r="190" s="76" customFormat="1"/>
    <row r="191" s="76" customFormat="1"/>
    <row r="192" s="76" customFormat="1"/>
    <row r="193" s="76" customFormat="1"/>
    <row r="194" s="76" customFormat="1"/>
    <row r="195" s="76" customFormat="1"/>
    <row r="196" s="76" customFormat="1"/>
    <row r="197" s="76" customFormat="1"/>
    <row r="198" s="76" customFormat="1"/>
    <row r="199" s="76" customFormat="1"/>
    <row r="200" s="76" customFormat="1"/>
    <row r="201" s="76" customFormat="1"/>
    <row r="202" s="76" customFormat="1"/>
    <row r="203" s="76" customFormat="1"/>
    <row r="204" s="76" customFormat="1"/>
    <row r="205" s="76" customFormat="1"/>
    <row r="206" s="76" customFormat="1"/>
    <row r="207" s="76" customFormat="1"/>
    <row r="208" s="76" customFormat="1"/>
    <row r="209" s="76" customFormat="1"/>
    <row r="210" s="76" customFormat="1"/>
    <row r="211" s="76" customFormat="1"/>
    <row r="212" s="76" customFormat="1"/>
    <row r="213" s="76" customFormat="1"/>
    <row r="214" s="76" customFormat="1"/>
    <row r="215" s="76" customFormat="1"/>
    <row r="216" s="76" customFormat="1"/>
    <row r="217" s="76" customFormat="1"/>
    <row r="218" s="76" customFormat="1"/>
    <row r="219" s="76" customFormat="1"/>
    <row r="220" s="76" customFormat="1"/>
    <row r="221" s="76" customFormat="1"/>
    <row r="222" s="76" customFormat="1"/>
    <row r="223" s="76" customFormat="1"/>
    <row r="224" s="76" customFormat="1"/>
    <row r="225" s="76" customFormat="1"/>
    <row r="226" s="76" customFormat="1"/>
    <row r="227" s="76" customFormat="1"/>
    <row r="228" s="76" customFormat="1"/>
    <row r="229" s="76" customFormat="1"/>
    <row r="230" s="76" customFormat="1"/>
    <row r="231" s="76" customFormat="1"/>
    <row r="232" s="76" customFormat="1"/>
    <row r="233" s="76" customFormat="1"/>
    <row r="234" s="76" customFormat="1"/>
    <row r="235" s="76" customFormat="1"/>
    <row r="236" s="76" customFormat="1"/>
    <row r="237" s="76" customFormat="1"/>
    <row r="238" s="76" customFormat="1"/>
    <row r="239" s="76" customFormat="1"/>
    <row r="240" s="76" customFormat="1"/>
    <row r="241" s="76" customFormat="1"/>
    <row r="242" s="76" customFormat="1"/>
    <row r="243" s="76" customFormat="1"/>
    <row r="244" s="76" customFormat="1"/>
    <row r="245" s="76" customFormat="1"/>
    <row r="246" s="76" customFormat="1"/>
    <row r="247" s="76" customFormat="1"/>
    <row r="248" s="76" customFormat="1"/>
    <row r="249" s="76" customFormat="1"/>
    <row r="250" s="76" customFormat="1"/>
    <row r="251" s="76" customFormat="1"/>
    <row r="252" s="76" customFormat="1"/>
    <row r="253" s="76" customFormat="1"/>
    <row r="254" s="76" customFormat="1"/>
    <row r="255" s="76" customFormat="1"/>
    <row r="256" s="76" customFormat="1"/>
    <row r="257" s="76" customFormat="1"/>
    <row r="258" s="76" customFormat="1"/>
    <row r="259" s="76" customFormat="1"/>
    <row r="260" s="76" customFormat="1"/>
    <row r="261" s="76" customFormat="1"/>
    <row r="262" s="76" customFormat="1"/>
    <row r="263" s="76" customFormat="1"/>
    <row r="264" s="76" customFormat="1"/>
    <row r="265" s="76" customFormat="1"/>
    <row r="266" s="76" customFormat="1"/>
    <row r="267" s="76" customFormat="1"/>
    <row r="268" s="76" customFormat="1"/>
    <row r="269" s="76" customFormat="1"/>
    <row r="270" s="76" customFormat="1"/>
    <row r="271" s="76" customFormat="1"/>
    <row r="272" s="76" customFormat="1"/>
    <row r="273" s="76" customFormat="1"/>
    <row r="274" s="76" customFormat="1"/>
    <row r="275" s="76" customFormat="1"/>
    <row r="276" s="76" customFormat="1"/>
    <row r="277" s="76" customFormat="1"/>
    <row r="278" s="76" customFormat="1"/>
    <row r="279" s="76" customFormat="1"/>
    <row r="280" s="76" customFormat="1"/>
    <row r="281" s="76" customFormat="1"/>
    <row r="282" s="76" customFormat="1"/>
    <row r="283" s="76" customFormat="1"/>
    <row r="284" s="76" customFormat="1"/>
    <row r="285" s="76" customFormat="1"/>
    <row r="286" s="76" customFormat="1"/>
    <row r="287" s="76" customFormat="1"/>
    <row r="288" s="76" customFormat="1"/>
    <row r="289" s="76" customFormat="1"/>
    <row r="290" s="76" customFormat="1"/>
    <row r="291" s="76" customFormat="1"/>
    <row r="292" s="76" customFormat="1"/>
    <row r="293" s="76" customFormat="1"/>
    <row r="294" s="76" customFormat="1"/>
    <row r="295" s="76" customFormat="1"/>
    <row r="296" s="76" customFormat="1"/>
    <row r="297" s="76" customFormat="1"/>
    <row r="298" s="76" customFormat="1"/>
    <row r="299" s="76" customFormat="1"/>
    <row r="300" s="76" customFormat="1"/>
    <row r="301" s="76" customFormat="1"/>
    <row r="302" s="76" customFormat="1"/>
    <row r="303" s="76" customFormat="1"/>
    <row r="304" s="76" customFormat="1"/>
    <row r="305" s="76" customFormat="1"/>
    <row r="306" s="76" customFormat="1"/>
    <row r="307" s="76" customFormat="1"/>
    <row r="308" s="76" customFormat="1"/>
    <row r="309" s="76" customFormat="1"/>
    <row r="310" s="76" customFormat="1"/>
    <row r="311" s="76" customFormat="1"/>
    <row r="312" s="76" customFormat="1"/>
    <row r="313" s="76" customFormat="1"/>
    <row r="314" s="76" customFormat="1"/>
    <row r="315" s="76" customFormat="1"/>
    <row r="316" s="76" customFormat="1"/>
    <row r="317" s="76" customFormat="1"/>
    <row r="318" s="76" customFormat="1"/>
    <row r="319" s="76" customFormat="1"/>
    <row r="320" s="76" customFormat="1"/>
    <row r="321" s="76" customFormat="1"/>
    <row r="322" s="76" customFormat="1"/>
    <row r="323" s="76" customFormat="1"/>
    <row r="324" s="76" customFormat="1"/>
    <row r="325" s="76" customFormat="1"/>
    <row r="326" s="76" customFormat="1"/>
    <row r="327" s="76" customFormat="1"/>
    <row r="328" s="76" customFormat="1"/>
    <row r="329" s="76" customFormat="1"/>
    <row r="330" s="76" customFormat="1"/>
    <row r="331" s="76" customFormat="1"/>
    <row r="332" s="76" customFormat="1"/>
    <row r="333" s="76" customFormat="1"/>
    <row r="334" s="76" customFormat="1"/>
    <row r="335" s="76" customFormat="1"/>
    <row r="336" s="76" customFormat="1"/>
    <row r="337" s="76" customFormat="1"/>
    <row r="338" s="76" customFormat="1"/>
    <row r="339" s="76" customFormat="1"/>
    <row r="340" s="76" customFormat="1"/>
    <row r="341" s="76" customFormat="1"/>
    <row r="342" s="76" customFormat="1"/>
    <row r="343" s="76" customFormat="1"/>
    <row r="344" s="76" customFormat="1"/>
    <row r="345" s="76" customFormat="1"/>
    <row r="346" s="76" customFormat="1"/>
    <row r="347" s="76" customFormat="1"/>
    <row r="348" s="76" customFormat="1"/>
    <row r="349" s="76" customFormat="1"/>
    <row r="350" s="76" customFormat="1"/>
    <row r="351" s="76" customFormat="1"/>
    <row r="352" s="76" customFormat="1"/>
    <row r="353" s="76" customFormat="1"/>
    <row r="354" s="76" customFormat="1"/>
    <row r="355" s="76" customFormat="1"/>
    <row r="356" s="76" customFormat="1"/>
    <row r="357" s="76" customFormat="1"/>
    <row r="358" s="76" customFormat="1"/>
    <row r="359" s="76" customFormat="1"/>
    <row r="360" s="76" customFormat="1"/>
    <row r="361" s="76" customFormat="1"/>
    <row r="362" s="76" customFormat="1"/>
    <row r="363" s="76" customFormat="1"/>
    <row r="364" s="76" customFormat="1"/>
    <row r="365" s="76" customFormat="1"/>
    <row r="366" s="76" customFormat="1"/>
    <row r="367" s="76" customFormat="1"/>
    <row r="368" s="76" customFormat="1"/>
    <row r="369" s="76" customFormat="1"/>
    <row r="370" s="76" customFormat="1"/>
    <row r="371" s="76" customFormat="1"/>
    <row r="372" s="76" customFormat="1"/>
    <row r="373" s="76" customFormat="1"/>
    <row r="374" s="76" customFormat="1"/>
    <row r="375" s="76" customFormat="1"/>
    <row r="376" s="76" customFormat="1"/>
    <row r="377" s="76" customFormat="1"/>
    <row r="378" s="76" customFormat="1"/>
    <row r="379" s="76" customFormat="1"/>
    <row r="380" s="76" customFormat="1"/>
    <row r="381" s="76" customFormat="1"/>
    <row r="382" s="76" customFormat="1"/>
    <row r="383" s="76" customFormat="1"/>
    <row r="384" s="76" customFormat="1"/>
    <row r="385" s="76" customFormat="1"/>
    <row r="386" s="76" customFormat="1"/>
    <row r="387" s="76" customFormat="1"/>
    <row r="388" s="76" customFormat="1"/>
    <row r="389" s="76" customFormat="1"/>
    <row r="390" s="76" customFormat="1"/>
    <row r="391" s="76" customFormat="1"/>
    <row r="392" s="76" customFormat="1"/>
    <row r="393" s="76" customFormat="1"/>
    <row r="394" s="76" customFormat="1"/>
    <row r="395" s="76" customFormat="1"/>
    <row r="396" s="76" customFormat="1"/>
    <row r="397" s="76" customFormat="1"/>
    <row r="398" s="76" customFormat="1"/>
    <row r="399" s="76" customFormat="1"/>
    <row r="400" s="76" customFormat="1"/>
    <row r="401" s="76" customFormat="1"/>
    <row r="402" s="76" customFormat="1"/>
    <row r="403" s="76" customFormat="1"/>
    <row r="404" s="76" customFormat="1"/>
    <row r="405" s="76" customFormat="1"/>
    <row r="406" s="76" customFormat="1"/>
    <row r="407" s="76" customFormat="1"/>
    <row r="408" s="76" customFormat="1"/>
    <row r="409" s="76" customFormat="1"/>
    <row r="410" s="76" customFormat="1"/>
    <row r="411" s="76" customFormat="1"/>
    <row r="412" s="76" customFormat="1"/>
    <row r="413" s="76" customFormat="1"/>
    <row r="414" s="76" customFormat="1"/>
    <row r="415" s="76" customFormat="1"/>
    <row r="416" s="76" customFormat="1"/>
    <row r="417" s="76" customFormat="1"/>
    <row r="418" s="76" customFormat="1"/>
    <row r="419" s="76" customFormat="1"/>
    <row r="420" s="76" customFormat="1"/>
    <row r="421" s="76" customFormat="1"/>
    <row r="422" s="76" customFormat="1"/>
    <row r="423" s="76" customFormat="1"/>
    <row r="424" s="76" customFormat="1"/>
    <row r="425" s="76" customFormat="1"/>
    <row r="426" s="76" customFormat="1"/>
    <row r="427" s="76" customFormat="1"/>
    <row r="428" s="76" customFormat="1"/>
    <row r="429" s="76" customFormat="1"/>
    <row r="430" s="76" customFormat="1"/>
    <row r="431" s="76" customFormat="1"/>
    <row r="432" s="76" customFormat="1"/>
    <row r="433" s="76" customFormat="1"/>
    <row r="434" s="76" customFormat="1"/>
    <row r="435" s="76" customFormat="1"/>
    <row r="436" s="76" customFormat="1"/>
    <row r="437" s="76" customFormat="1"/>
    <row r="438" s="76" customFormat="1"/>
    <row r="439" s="76" customFormat="1"/>
    <row r="440" s="76" customFormat="1"/>
    <row r="441" s="76" customFormat="1"/>
    <row r="442" s="76" customFormat="1"/>
    <row r="443" s="76" customFormat="1"/>
    <row r="444" s="76" customFormat="1"/>
    <row r="445" s="76" customFormat="1"/>
    <row r="446" s="76" customFormat="1"/>
    <row r="447" s="76" customFormat="1"/>
    <row r="448" s="76" customFormat="1"/>
    <row r="449" s="76" customFormat="1"/>
    <row r="450" s="76" customFormat="1"/>
    <row r="451" s="76" customFormat="1"/>
    <row r="452" s="76" customFormat="1"/>
    <row r="453" s="76" customFormat="1"/>
    <row r="454" s="76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6"/>
  <sheetViews>
    <sheetView showGridLines="0" zoomScaleNormal="100" workbookViewId="0"/>
  </sheetViews>
  <sheetFormatPr baseColWidth="10" defaultRowHeight="12.75"/>
  <cols>
    <col min="1" max="1" width="19.5703125" customWidth="1"/>
    <col min="2" max="2" width="15.28515625" customWidth="1"/>
    <col min="3" max="3" width="15" customWidth="1"/>
    <col min="4" max="4" width="14.28515625" customWidth="1"/>
    <col min="5" max="5" width="15.140625" customWidth="1"/>
    <col min="6" max="6" width="13.42578125" customWidth="1"/>
    <col min="7" max="7" width="11.85546875" customWidth="1"/>
    <col min="8" max="8" width="15.42578125" customWidth="1"/>
    <col min="9" max="9" width="14.140625" customWidth="1"/>
    <col min="10" max="10" width="13.5703125" style="115" bestFit="1" customWidth="1"/>
    <col min="11" max="11" width="19.5703125" style="115" customWidth="1"/>
    <col min="12" max="14" width="11.42578125" style="115" customWidth="1"/>
    <col min="257" max="257" width="19.5703125" customWidth="1"/>
    <col min="258" max="258" width="14.42578125" customWidth="1"/>
    <col min="259" max="259" width="12.42578125" customWidth="1"/>
    <col min="260" max="260" width="13.42578125" customWidth="1"/>
    <col min="261" max="261" width="13.5703125" customWidth="1"/>
    <col min="262" max="263" width="11.85546875" customWidth="1"/>
    <col min="264" max="264" width="12.140625" customWidth="1"/>
    <col min="265" max="265" width="14.140625" customWidth="1"/>
    <col min="266" max="266" width="13.5703125" bestFit="1" customWidth="1"/>
    <col min="267" max="267" width="19.5703125" customWidth="1"/>
    <col min="268" max="270" width="11.42578125" customWidth="1"/>
    <col min="513" max="513" width="19.5703125" customWidth="1"/>
    <col min="514" max="514" width="14.42578125" customWidth="1"/>
    <col min="515" max="515" width="12.42578125" customWidth="1"/>
    <col min="516" max="516" width="13.42578125" customWidth="1"/>
    <col min="517" max="517" width="13.5703125" customWidth="1"/>
    <col min="518" max="519" width="11.85546875" customWidth="1"/>
    <col min="520" max="520" width="12.140625" customWidth="1"/>
    <col min="521" max="521" width="14.140625" customWidth="1"/>
    <col min="522" max="522" width="13.5703125" bestFit="1" customWidth="1"/>
    <col min="523" max="523" width="19.5703125" customWidth="1"/>
    <col min="524" max="526" width="11.42578125" customWidth="1"/>
    <col min="769" max="769" width="19.5703125" customWidth="1"/>
    <col min="770" max="770" width="14.42578125" customWidth="1"/>
    <col min="771" max="771" width="12.42578125" customWidth="1"/>
    <col min="772" max="772" width="13.42578125" customWidth="1"/>
    <col min="773" max="773" width="13.5703125" customWidth="1"/>
    <col min="774" max="775" width="11.85546875" customWidth="1"/>
    <col min="776" max="776" width="12.140625" customWidth="1"/>
    <col min="777" max="777" width="14.140625" customWidth="1"/>
    <col min="778" max="778" width="13.5703125" bestFit="1" customWidth="1"/>
    <col min="779" max="779" width="19.5703125" customWidth="1"/>
    <col min="780" max="782" width="11.42578125" customWidth="1"/>
    <col min="1025" max="1025" width="19.5703125" customWidth="1"/>
    <col min="1026" max="1026" width="14.42578125" customWidth="1"/>
    <col min="1027" max="1027" width="12.42578125" customWidth="1"/>
    <col min="1028" max="1028" width="13.42578125" customWidth="1"/>
    <col min="1029" max="1029" width="13.5703125" customWidth="1"/>
    <col min="1030" max="1031" width="11.85546875" customWidth="1"/>
    <col min="1032" max="1032" width="12.140625" customWidth="1"/>
    <col min="1033" max="1033" width="14.140625" customWidth="1"/>
    <col min="1034" max="1034" width="13.5703125" bestFit="1" customWidth="1"/>
    <col min="1035" max="1035" width="19.5703125" customWidth="1"/>
    <col min="1036" max="1038" width="11.42578125" customWidth="1"/>
    <col min="1281" max="1281" width="19.5703125" customWidth="1"/>
    <col min="1282" max="1282" width="14.42578125" customWidth="1"/>
    <col min="1283" max="1283" width="12.42578125" customWidth="1"/>
    <col min="1284" max="1284" width="13.42578125" customWidth="1"/>
    <col min="1285" max="1285" width="13.5703125" customWidth="1"/>
    <col min="1286" max="1287" width="11.85546875" customWidth="1"/>
    <col min="1288" max="1288" width="12.140625" customWidth="1"/>
    <col min="1289" max="1289" width="14.140625" customWidth="1"/>
    <col min="1290" max="1290" width="13.5703125" bestFit="1" customWidth="1"/>
    <col min="1291" max="1291" width="19.5703125" customWidth="1"/>
    <col min="1292" max="1294" width="11.42578125" customWidth="1"/>
    <col min="1537" max="1537" width="19.5703125" customWidth="1"/>
    <col min="1538" max="1538" width="14.42578125" customWidth="1"/>
    <col min="1539" max="1539" width="12.42578125" customWidth="1"/>
    <col min="1540" max="1540" width="13.42578125" customWidth="1"/>
    <col min="1541" max="1541" width="13.5703125" customWidth="1"/>
    <col min="1542" max="1543" width="11.85546875" customWidth="1"/>
    <col min="1544" max="1544" width="12.140625" customWidth="1"/>
    <col min="1545" max="1545" width="14.140625" customWidth="1"/>
    <col min="1546" max="1546" width="13.5703125" bestFit="1" customWidth="1"/>
    <col min="1547" max="1547" width="19.5703125" customWidth="1"/>
    <col min="1548" max="1550" width="11.42578125" customWidth="1"/>
    <col min="1793" max="1793" width="19.5703125" customWidth="1"/>
    <col min="1794" max="1794" width="14.42578125" customWidth="1"/>
    <col min="1795" max="1795" width="12.42578125" customWidth="1"/>
    <col min="1796" max="1796" width="13.42578125" customWidth="1"/>
    <col min="1797" max="1797" width="13.5703125" customWidth="1"/>
    <col min="1798" max="1799" width="11.85546875" customWidth="1"/>
    <col min="1800" max="1800" width="12.140625" customWidth="1"/>
    <col min="1801" max="1801" width="14.140625" customWidth="1"/>
    <col min="1802" max="1802" width="13.5703125" bestFit="1" customWidth="1"/>
    <col min="1803" max="1803" width="19.5703125" customWidth="1"/>
    <col min="1804" max="1806" width="11.42578125" customWidth="1"/>
    <col min="2049" max="2049" width="19.5703125" customWidth="1"/>
    <col min="2050" max="2050" width="14.42578125" customWidth="1"/>
    <col min="2051" max="2051" width="12.42578125" customWidth="1"/>
    <col min="2052" max="2052" width="13.42578125" customWidth="1"/>
    <col min="2053" max="2053" width="13.5703125" customWidth="1"/>
    <col min="2054" max="2055" width="11.85546875" customWidth="1"/>
    <col min="2056" max="2056" width="12.140625" customWidth="1"/>
    <col min="2057" max="2057" width="14.140625" customWidth="1"/>
    <col min="2058" max="2058" width="13.5703125" bestFit="1" customWidth="1"/>
    <col min="2059" max="2059" width="19.5703125" customWidth="1"/>
    <col min="2060" max="2062" width="11.42578125" customWidth="1"/>
    <col min="2305" max="2305" width="19.5703125" customWidth="1"/>
    <col min="2306" max="2306" width="14.42578125" customWidth="1"/>
    <col min="2307" max="2307" width="12.42578125" customWidth="1"/>
    <col min="2308" max="2308" width="13.42578125" customWidth="1"/>
    <col min="2309" max="2309" width="13.5703125" customWidth="1"/>
    <col min="2310" max="2311" width="11.85546875" customWidth="1"/>
    <col min="2312" max="2312" width="12.140625" customWidth="1"/>
    <col min="2313" max="2313" width="14.140625" customWidth="1"/>
    <col min="2314" max="2314" width="13.5703125" bestFit="1" customWidth="1"/>
    <col min="2315" max="2315" width="19.5703125" customWidth="1"/>
    <col min="2316" max="2318" width="11.42578125" customWidth="1"/>
    <col min="2561" max="2561" width="19.5703125" customWidth="1"/>
    <col min="2562" max="2562" width="14.42578125" customWidth="1"/>
    <col min="2563" max="2563" width="12.42578125" customWidth="1"/>
    <col min="2564" max="2564" width="13.42578125" customWidth="1"/>
    <col min="2565" max="2565" width="13.5703125" customWidth="1"/>
    <col min="2566" max="2567" width="11.85546875" customWidth="1"/>
    <col min="2568" max="2568" width="12.140625" customWidth="1"/>
    <col min="2569" max="2569" width="14.140625" customWidth="1"/>
    <col min="2570" max="2570" width="13.5703125" bestFit="1" customWidth="1"/>
    <col min="2571" max="2571" width="19.5703125" customWidth="1"/>
    <col min="2572" max="2574" width="11.42578125" customWidth="1"/>
    <col min="2817" max="2817" width="19.5703125" customWidth="1"/>
    <col min="2818" max="2818" width="14.42578125" customWidth="1"/>
    <col min="2819" max="2819" width="12.42578125" customWidth="1"/>
    <col min="2820" max="2820" width="13.42578125" customWidth="1"/>
    <col min="2821" max="2821" width="13.5703125" customWidth="1"/>
    <col min="2822" max="2823" width="11.85546875" customWidth="1"/>
    <col min="2824" max="2824" width="12.140625" customWidth="1"/>
    <col min="2825" max="2825" width="14.140625" customWidth="1"/>
    <col min="2826" max="2826" width="13.5703125" bestFit="1" customWidth="1"/>
    <col min="2827" max="2827" width="19.5703125" customWidth="1"/>
    <col min="2828" max="2830" width="11.42578125" customWidth="1"/>
    <col min="3073" max="3073" width="19.5703125" customWidth="1"/>
    <col min="3074" max="3074" width="14.42578125" customWidth="1"/>
    <col min="3075" max="3075" width="12.42578125" customWidth="1"/>
    <col min="3076" max="3076" width="13.42578125" customWidth="1"/>
    <col min="3077" max="3077" width="13.5703125" customWidth="1"/>
    <col min="3078" max="3079" width="11.85546875" customWidth="1"/>
    <col min="3080" max="3080" width="12.140625" customWidth="1"/>
    <col min="3081" max="3081" width="14.140625" customWidth="1"/>
    <col min="3082" max="3082" width="13.5703125" bestFit="1" customWidth="1"/>
    <col min="3083" max="3083" width="19.5703125" customWidth="1"/>
    <col min="3084" max="3086" width="11.42578125" customWidth="1"/>
    <col min="3329" max="3329" width="19.5703125" customWidth="1"/>
    <col min="3330" max="3330" width="14.42578125" customWidth="1"/>
    <col min="3331" max="3331" width="12.42578125" customWidth="1"/>
    <col min="3332" max="3332" width="13.42578125" customWidth="1"/>
    <col min="3333" max="3333" width="13.5703125" customWidth="1"/>
    <col min="3334" max="3335" width="11.85546875" customWidth="1"/>
    <col min="3336" max="3336" width="12.140625" customWidth="1"/>
    <col min="3337" max="3337" width="14.140625" customWidth="1"/>
    <col min="3338" max="3338" width="13.5703125" bestFit="1" customWidth="1"/>
    <col min="3339" max="3339" width="19.5703125" customWidth="1"/>
    <col min="3340" max="3342" width="11.42578125" customWidth="1"/>
    <col min="3585" max="3585" width="19.5703125" customWidth="1"/>
    <col min="3586" max="3586" width="14.42578125" customWidth="1"/>
    <col min="3587" max="3587" width="12.42578125" customWidth="1"/>
    <col min="3588" max="3588" width="13.42578125" customWidth="1"/>
    <col min="3589" max="3589" width="13.5703125" customWidth="1"/>
    <col min="3590" max="3591" width="11.85546875" customWidth="1"/>
    <col min="3592" max="3592" width="12.140625" customWidth="1"/>
    <col min="3593" max="3593" width="14.140625" customWidth="1"/>
    <col min="3594" max="3594" width="13.5703125" bestFit="1" customWidth="1"/>
    <col min="3595" max="3595" width="19.5703125" customWidth="1"/>
    <col min="3596" max="3598" width="11.42578125" customWidth="1"/>
    <col min="3841" max="3841" width="19.5703125" customWidth="1"/>
    <col min="3842" max="3842" width="14.42578125" customWidth="1"/>
    <col min="3843" max="3843" width="12.42578125" customWidth="1"/>
    <col min="3844" max="3844" width="13.42578125" customWidth="1"/>
    <col min="3845" max="3845" width="13.5703125" customWidth="1"/>
    <col min="3846" max="3847" width="11.85546875" customWidth="1"/>
    <col min="3848" max="3848" width="12.140625" customWidth="1"/>
    <col min="3849" max="3849" width="14.140625" customWidth="1"/>
    <col min="3850" max="3850" width="13.5703125" bestFit="1" customWidth="1"/>
    <col min="3851" max="3851" width="19.5703125" customWidth="1"/>
    <col min="3852" max="3854" width="11.42578125" customWidth="1"/>
    <col min="4097" max="4097" width="19.5703125" customWidth="1"/>
    <col min="4098" max="4098" width="14.42578125" customWidth="1"/>
    <col min="4099" max="4099" width="12.42578125" customWidth="1"/>
    <col min="4100" max="4100" width="13.42578125" customWidth="1"/>
    <col min="4101" max="4101" width="13.5703125" customWidth="1"/>
    <col min="4102" max="4103" width="11.85546875" customWidth="1"/>
    <col min="4104" max="4104" width="12.140625" customWidth="1"/>
    <col min="4105" max="4105" width="14.140625" customWidth="1"/>
    <col min="4106" max="4106" width="13.5703125" bestFit="1" customWidth="1"/>
    <col min="4107" max="4107" width="19.5703125" customWidth="1"/>
    <col min="4108" max="4110" width="11.42578125" customWidth="1"/>
    <col min="4353" max="4353" width="19.5703125" customWidth="1"/>
    <col min="4354" max="4354" width="14.42578125" customWidth="1"/>
    <col min="4355" max="4355" width="12.42578125" customWidth="1"/>
    <col min="4356" max="4356" width="13.42578125" customWidth="1"/>
    <col min="4357" max="4357" width="13.5703125" customWidth="1"/>
    <col min="4358" max="4359" width="11.85546875" customWidth="1"/>
    <col min="4360" max="4360" width="12.140625" customWidth="1"/>
    <col min="4361" max="4361" width="14.140625" customWidth="1"/>
    <col min="4362" max="4362" width="13.5703125" bestFit="1" customWidth="1"/>
    <col min="4363" max="4363" width="19.5703125" customWidth="1"/>
    <col min="4364" max="4366" width="11.42578125" customWidth="1"/>
    <col min="4609" max="4609" width="19.5703125" customWidth="1"/>
    <col min="4610" max="4610" width="14.42578125" customWidth="1"/>
    <col min="4611" max="4611" width="12.42578125" customWidth="1"/>
    <col min="4612" max="4612" width="13.42578125" customWidth="1"/>
    <col min="4613" max="4613" width="13.5703125" customWidth="1"/>
    <col min="4614" max="4615" width="11.85546875" customWidth="1"/>
    <col min="4616" max="4616" width="12.140625" customWidth="1"/>
    <col min="4617" max="4617" width="14.140625" customWidth="1"/>
    <col min="4618" max="4618" width="13.5703125" bestFit="1" customWidth="1"/>
    <col min="4619" max="4619" width="19.5703125" customWidth="1"/>
    <col min="4620" max="4622" width="11.42578125" customWidth="1"/>
    <col min="4865" max="4865" width="19.5703125" customWidth="1"/>
    <col min="4866" max="4866" width="14.42578125" customWidth="1"/>
    <col min="4867" max="4867" width="12.42578125" customWidth="1"/>
    <col min="4868" max="4868" width="13.42578125" customWidth="1"/>
    <col min="4869" max="4869" width="13.5703125" customWidth="1"/>
    <col min="4870" max="4871" width="11.85546875" customWidth="1"/>
    <col min="4872" max="4872" width="12.140625" customWidth="1"/>
    <col min="4873" max="4873" width="14.140625" customWidth="1"/>
    <col min="4874" max="4874" width="13.5703125" bestFit="1" customWidth="1"/>
    <col min="4875" max="4875" width="19.5703125" customWidth="1"/>
    <col min="4876" max="4878" width="11.42578125" customWidth="1"/>
    <col min="5121" max="5121" width="19.5703125" customWidth="1"/>
    <col min="5122" max="5122" width="14.42578125" customWidth="1"/>
    <col min="5123" max="5123" width="12.42578125" customWidth="1"/>
    <col min="5124" max="5124" width="13.42578125" customWidth="1"/>
    <col min="5125" max="5125" width="13.5703125" customWidth="1"/>
    <col min="5126" max="5127" width="11.85546875" customWidth="1"/>
    <col min="5128" max="5128" width="12.140625" customWidth="1"/>
    <col min="5129" max="5129" width="14.140625" customWidth="1"/>
    <col min="5130" max="5130" width="13.5703125" bestFit="1" customWidth="1"/>
    <col min="5131" max="5131" width="19.5703125" customWidth="1"/>
    <col min="5132" max="5134" width="11.42578125" customWidth="1"/>
    <col min="5377" max="5377" width="19.5703125" customWidth="1"/>
    <col min="5378" max="5378" width="14.42578125" customWidth="1"/>
    <col min="5379" max="5379" width="12.42578125" customWidth="1"/>
    <col min="5380" max="5380" width="13.42578125" customWidth="1"/>
    <col min="5381" max="5381" width="13.5703125" customWidth="1"/>
    <col min="5382" max="5383" width="11.85546875" customWidth="1"/>
    <col min="5384" max="5384" width="12.140625" customWidth="1"/>
    <col min="5385" max="5385" width="14.140625" customWidth="1"/>
    <col min="5386" max="5386" width="13.5703125" bestFit="1" customWidth="1"/>
    <col min="5387" max="5387" width="19.5703125" customWidth="1"/>
    <col min="5388" max="5390" width="11.42578125" customWidth="1"/>
    <col min="5633" max="5633" width="19.5703125" customWidth="1"/>
    <col min="5634" max="5634" width="14.42578125" customWidth="1"/>
    <col min="5635" max="5635" width="12.42578125" customWidth="1"/>
    <col min="5636" max="5636" width="13.42578125" customWidth="1"/>
    <col min="5637" max="5637" width="13.5703125" customWidth="1"/>
    <col min="5638" max="5639" width="11.85546875" customWidth="1"/>
    <col min="5640" max="5640" width="12.140625" customWidth="1"/>
    <col min="5641" max="5641" width="14.140625" customWidth="1"/>
    <col min="5642" max="5642" width="13.5703125" bestFit="1" customWidth="1"/>
    <col min="5643" max="5643" width="19.5703125" customWidth="1"/>
    <col min="5644" max="5646" width="11.42578125" customWidth="1"/>
    <col min="5889" max="5889" width="19.5703125" customWidth="1"/>
    <col min="5890" max="5890" width="14.42578125" customWidth="1"/>
    <col min="5891" max="5891" width="12.42578125" customWidth="1"/>
    <col min="5892" max="5892" width="13.42578125" customWidth="1"/>
    <col min="5893" max="5893" width="13.5703125" customWidth="1"/>
    <col min="5894" max="5895" width="11.85546875" customWidth="1"/>
    <col min="5896" max="5896" width="12.140625" customWidth="1"/>
    <col min="5897" max="5897" width="14.140625" customWidth="1"/>
    <col min="5898" max="5898" width="13.5703125" bestFit="1" customWidth="1"/>
    <col min="5899" max="5899" width="19.5703125" customWidth="1"/>
    <col min="5900" max="5902" width="11.42578125" customWidth="1"/>
    <col min="6145" max="6145" width="19.5703125" customWidth="1"/>
    <col min="6146" max="6146" width="14.42578125" customWidth="1"/>
    <col min="6147" max="6147" width="12.42578125" customWidth="1"/>
    <col min="6148" max="6148" width="13.42578125" customWidth="1"/>
    <col min="6149" max="6149" width="13.5703125" customWidth="1"/>
    <col min="6150" max="6151" width="11.85546875" customWidth="1"/>
    <col min="6152" max="6152" width="12.140625" customWidth="1"/>
    <col min="6153" max="6153" width="14.140625" customWidth="1"/>
    <col min="6154" max="6154" width="13.5703125" bestFit="1" customWidth="1"/>
    <col min="6155" max="6155" width="19.5703125" customWidth="1"/>
    <col min="6156" max="6158" width="11.42578125" customWidth="1"/>
    <col min="6401" max="6401" width="19.5703125" customWidth="1"/>
    <col min="6402" max="6402" width="14.42578125" customWidth="1"/>
    <col min="6403" max="6403" width="12.42578125" customWidth="1"/>
    <col min="6404" max="6404" width="13.42578125" customWidth="1"/>
    <col min="6405" max="6405" width="13.5703125" customWidth="1"/>
    <col min="6406" max="6407" width="11.85546875" customWidth="1"/>
    <col min="6408" max="6408" width="12.140625" customWidth="1"/>
    <col min="6409" max="6409" width="14.140625" customWidth="1"/>
    <col min="6410" max="6410" width="13.5703125" bestFit="1" customWidth="1"/>
    <col min="6411" max="6411" width="19.5703125" customWidth="1"/>
    <col min="6412" max="6414" width="11.42578125" customWidth="1"/>
    <col min="6657" max="6657" width="19.5703125" customWidth="1"/>
    <col min="6658" max="6658" width="14.42578125" customWidth="1"/>
    <col min="6659" max="6659" width="12.42578125" customWidth="1"/>
    <col min="6660" max="6660" width="13.42578125" customWidth="1"/>
    <col min="6661" max="6661" width="13.5703125" customWidth="1"/>
    <col min="6662" max="6663" width="11.85546875" customWidth="1"/>
    <col min="6664" max="6664" width="12.140625" customWidth="1"/>
    <col min="6665" max="6665" width="14.140625" customWidth="1"/>
    <col min="6666" max="6666" width="13.5703125" bestFit="1" customWidth="1"/>
    <col min="6667" max="6667" width="19.5703125" customWidth="1"/>
    <col min="6668" max="6670" width="11.42578125" customWidth="1"/>
    <col min="6913" max="6913" width="19.5703125" customWidth="1"/>
    <col min="6914" max="6914" width="14.42578125" customWidth="1"/>
    <col min="6915" max="6915" width="12.42578125" customWidth="1"/>
    <col min="6916" max="6916" width="13.42578125" customWidth="1"/>
    <col min="6917" max="6917" width="13.5703125" customWidth="1"/>
    <col min="6918" max="6919" width="11.85546875" customWidth="1"/>
    <col min="6920" max="6920" width="12.140625" customWidth="1"/>
    <col min="6921" max="6921" width="14.140625" customWidth="1"/>
    <col min="6922" max="6922" width="13.5703125" bestFit="1" customWidth="1"/>
    <col min="6923" max="6923" width="19.5703125" customWidth="1"/>
    <col min="6924" max="6926" width="11.42578125" customWidth="1"/>
    <col min="7169" max="7169" width="19.5703125" customWidth="1"/>
    <col min="7170" max="7170" width="14.42578125" customWidth="1"/>
    <col min="7171" max="7171" width="12.42578125" customWidth="1"/>
    <col min="7172" max="7172" width="13.42578125" customWidth="1"/>
    <col min="7173" max="7173" width="13.5703125" customWidth="1"/>
    <col min="7174" max="7175" width="11.85546875" customWidth="1"/>
    <col min="7176" max="7176" width="12.140625" customWidth="1"/>
    <col min="7177" max="7177" width="14.140625" customWidth="1"/>
    <col min="7178" max="7178" width="13.5703125" bestFit="1" customWidth="1"/>
    <col min="7179" max="7179" width="19.5703125" customWidth="1"/>
    <col min="7180" max="7182" width="11.42578125" customWidth="1"/>
    <col min="7425" max="7425" width="19.5703125" customWidth="1"/>
    <col min="7426" max="7426" width="14.42578125" customWidth="1"/>
    <col min="7427" max="7427" width="12.42578125" customWidth="1"/>
    <col min="7428" max="7428" width="13.42578125" customWidth="1"/>
    <col min="7429" max="7429" width="13.5703125" customWidth="1"/>
    <col min="7430" max="7431" width="11.85546875" customWidth="1"/>
    <col min="7432" max="7432" width="12.140625" customWidth="1"/>
    <col min="7433" max="7433" width="14.140625" customWidth="1"/>
    <col min="7434" max="7434" width="13.5703125" bestFit="1" customWidth="1"/>
    <col min="7435" max="7435" width="19.5703125" customWidth="1"/>
    <col min="7436" max="7438" width="11.42578125" customWidth="1"/>
    <col min="7681" max="7681" width="19.5703125" customWidth="1"/>
    <col min="7682" max="7682" width="14.42578125" customWidth="1"/>
    <col min="7683" max="7683" width="12.42578125" customWidth="1"/>
    <col min="7684" max="7684" width="13.42578125" customWidth="1"/>
    <col min="7685" max="7685" width="13.5703125" customWidth="1"/>
    <col min="7686" max="7687" width="11.85546875" customWidth="1"/>
    <col min="7688" max="7688" width="12.140625" customWidth="1"/>
    <col min="7689" max="7689" width="14.140625" customWidth="1"/>
    <col min="7690" max="7690" width="13.5703125" bestFit="1" customWidth="1"/>
    <col min="7691" max="7691" width="19.5703125" customWidth="1"/>
    <col min="7692" max="7694" width="11.42578125" customWidth="1"/>
    <col min="7937" max="7937" width="19.5703125" customWidth="1"/>
    <col min="7938" max="7938" width="14.42578125" customWidth="1"/>
    <col min="7939" max="7939" width="12.42578125" customWidth="1"/>
    <col min="7940" max="7940" width="13.42578125" customWidth="1"/>
    <col min="7941" max="7941" width="13.5703125" customWidth="1"/>
    <col min="7942" max="7943" width="11.85546875" customWidth="1"/>
    <col min="7944" max="7944" width="12.140625" customWidth="1"/>
    <col min="7945" max="7945" width="14.140625" customWidth="1"/>
    <col min="7946" max="7946" width="13.5703125" bestFit="1" customWidth="1"/>
    <col min="7947" max="7947" width="19.5703125" customWidth="1"/>
    <col min="7948" max="7950" width="11.42578125" customWidth="1"/>
    <col min="8193" max="8193" width="19.5703125" customWidth="1"/>
    <col min="8194" max="8194" width="14.42578125" customWidth="1"/>
    <col min="8195" max="8195" width="12.42578125" customWidth="1"/>
    <col min="8196" max="8196" width="13.42578125" customWidth="1"/>
    <col min="8197" max="8197" width="13.5703125" customWidth="1"/>
    <col min="8198" max="8199" width="11.85546875" customWidth="1"/>
    <col min="8200" max="8200" width="12.140625" customWidth="1"/>
    <col min="8201" max="8201" width="14.140625" customWidth="1"/>
    <col min="8202" max="8202" width="13.5703125" bestFit="1" customWidth="1"/>
    <col min="8203" max="8203" width="19.5703125" customWidth="1"/>
    <col min="8204" max="8206" width="11.42578125" customWidth="1"/>
    <col min="8449" max="8449" width="19.5703125" customWidth="1"/>
    <col min="8450" max="8450" width="14.42578125" customWidth="1"/>
    <col min="8451" max="8451" width="12.42578125" customWidth="1"/>
    <col min="8452" max="8452" width="13.42578125" customWidth="1"/>
    <col min="8453" max="8453" width="13.5703125" customWidth="1"/>
    <col min="8454" max="8455" width="11.85546875" customWidth="1"/>
    <col min="8456" max="8456" width="12.140625" customWidth="1"/>
    <col min="8457" max="8457" width="14.140625" customWidth="1"/>
    <col min="8458" max="8458" width="13.5703125" bestFit="1" customWidth="1"/>
    <col min="8459" max="8459" width="19.5703125" customWidth="1"/>
    <col min="8460" max="8462" width="11.42578125" customWidth="1"/>
    <col min="8705" max="8705" width="19.5703125" customWidth="1"/>
    <col min="8706" max="8706" width="14.42578125" customWidth="1"/>
    <col min="8707" max="8707" width="12.42578125" customWidth="1"/>
    <col min="8708" max="8708" width="13.42578125" customWidth="1"/>
    <col min="8709" max="8709" width="13.5703125" customWidth="1"/>
    <col min="8710" max="8711" width="11.85546875" customWidth="1"/>
    <col min="8712" max="8712" width="12.140625" customWidth="1"/>
    <col min="8713" max="8713" width="14.140625" customWidth="1"/>
    <col min="8714" max="8714" width="13.5703125" bestFit="1" customWidth="1"/>
    <col min="8715" max="8715" width="19.5703125" customWidth="1"/>
    <col min="8716" max="8718" width="11.42578125" customWidth="1"/>
    <col min="8961" max="8961" width="19.5703125" customWidth="1"/>
    <col min="8962" max="8962" width="14.42578125" customWidth="1"/>
    <col min="8963" max="8963" width="12.42578125" customWidth="1"/>
    <col min="8964" max="8964" width="13.42578125" customWidth="1"/>
    <col min="8965" max="8965" width="13.5703125" customWidth="1"/>
    <col min="8966" max="8967" width="11.85546875" customWidth="1"/>
    <col min="8968" max="8968" width="12.140625" customWidth="1"/>
    <col min="8969" max="8969" width="14.140625" customWidth="1"/>
    <col min="8970" max="8970" width="13.5703125" bestFit="1" customWidth="1"/>
    <col min="8971" max="8971" width="19.5703125" customWidth="1"/>
    <col min="8972" max="8974" width="11.42578125" customWidth="1"/>
    <col min="9217" max="9217" width="19.5703125" customWidth="1"/>
    <col min="9218" max="9218" width="14.42578125" customWidth="1"/>
    <col min="9219" max="9219" width="12.42578125" customWidth="1"/>
    <col min="9220" max="9220" width="13.42578125" customWidth="1"/>
    <col min="9221" max="9221" width="13.5703125" customWidth="1"/>
    <col min="9222" max="9223" width="11.85546875" customWidth="1"/>
    <col min="9224" max="9224" width="12.140625" customWidth="1"/>
    <col min="9225" max="9225" width="14.140625" customWidth="1"/>
    <col min="9226" max="9226" width="13.5703125" bestFit="1" customWidth="1"/>
    <col min="9227" max="9227" width="19.5703125" customWidth="1"/>
    <col min="9228" max="9230" width="11.42578125" customWidth="1"/>
    <col min="9473" max="9473" width="19.5703125" customWidth="1"/>
    <col min="9474" max="9474" width="14.42578125" customWidth="1"/>
    <col min="9475" max="9475" width="12.42578125" customWidth="1"/>
    <col min="9476" max="9476" width="13.42578125" customWidth="1"/>
    <col min="9477" max="9477" width="13.5703125" customWidth="1"/>
    <col min="9478" max="9479" width="11.85546875" customWidth="1"/>
    <col min="9480" max="9480" width="12.140625" customWidth="1"/>
    <col min="9481" max="9481" width="14.140625" customWidth="1"/>
    <col min="9482" max="9482" width="13.5703125" bestFit="1" customWidth="1"/>
    <col min="9483" max="9483" width="19.5703125" customWidth="1"/>
    <col min="9484" max="9486" width="11.42578125" customWidth="1"/>
    <col min="9729" max="9729" width="19.5703125" customWidth="1"/>
    <col min="9730" max="9730" width="14.42578125" customWidth="1"/>
    <col min="9731" max="9731" width="12.42578125" customWidth="1"/>
    <col min="9732" max="9732" width="13.42578125" customWidth="1"/>
    <col min="9733" max="9733" width="13.5703125" customWidth="1"/>
    <col min="9734" max="9735" width="11.85546875" customWidth="1"/>
    <col min="9736" max="9736" width="12.140625" customWidth="1"/>
    <col min="9737" max="9737" width="14.140625" customWidth="1"/>
    <col min="9738" max="9738" width="13.5703125" bestFit="1" customWidth="1"/>
    <col min="9739" max="9739" width="19.5703125" customWidth="1"/>
    <col min="9740" max="9742" width="11.42578125" customWidth="1"/>
    <col min="9985" max="9985" width="19.5703125" customWidth="1"/>
    <col min="9986" max="9986" width="14.42578125" customWidth="1"/>
    <col min="9987" max="9987" width="12.42578125" customWidth="1"/>
    <col min="9988" max="9988" width="13.42578125" customWidth="1"/>
    <col min="9989" max="9989" width="13.5703125" customWidth="1"/>
    <col min="9990" max="9991" width="11.85546875" customWidth="1"/>
    <col min="9992" max="9992" width="12.140625" customWidth="1"/>
    <col min="9993" max="9993" width="14.140625" customWidth="1"/>
    <col min="9994" max="9994" width="13.5703125" bestFit="1" customWidth="1"/>
    <col min="9995" max="9995" width="19.5703125" customWidth="1"/>
    <col min="9996" max="9998" width="11.42578125" customWidth="1"/>
    <col min="10241" max="10241" width="19.5703125" customWidth="1"/>
    <col min="10242" max="10242" width="14.42578125" customWidth="1"/>
    <col min="10243" max="10243" width="12.42578125" customWidth="1"/>
    <col min="10244" max="10244" width="13.42578125" customWidth="1"/>
    <col min="10245" max="10245" width="13.5703125" customWidth="1"/>
    <col min="10246" max="10247" width="11.85546875" customWidth="1"/>
    <col min="10248" max="10248" width="12.140625" customWidth="1"/>
    <col min="10249" max="10249" width="14.140625" customWidth="1"/>
    <col min="10250" max="10250" width="13.5703125" bestFit="1" customWidth="1"/>
    <col min="10251" max="10251" width="19.5703125" customWidth="1"/>
    <col min="10252" max="10254" width="11.42578125" customWidth="1"/>
    <col min="10497" max="10497" width="19.5703125" customWidth="1"/>
    <col min="10498" max="10498" width="14.42578125" customWidth="1"/>
    <col min="10499" max="10499" width="12.42578125" customWidth="1"/>
    <col min="10500" max="10500" width="13.42578125" customWidth="1"/>
    <col min="10501" max="10501" width="13.5703125" customWidth="1"/>
    <col min="10502" max="10503" width="11.85546875" customWidth="1"/>
    <col min="10504" max="10504" width="12.140625" customWidth="1"/>
    <col min="10505" max="10505" width="14.140625" customWidth="1"/>
    <col min="10506" max="10506" width="13.5703125" bestFit="1" customWidth="1"/>
    <col min="10507" max="10507" width="19.5703125" customWidth="1"/>
    <col min="10508" max="10510" width="11.42578125" customWidth="1"/>
    <col min="10753" max="10753" width="19.5703125" customWidth="1"/>
    <col min="10754" max="10754" width="14.42578125" customWidth="1"/>
    <col min="10755" max="10755" width="12.42578125" customWidth="1"/>
    <col min="10756" max="10756" width="13.42578125" customWidth="1"/>
    <col min="10757" max="10757" width="13.5703125" customWidth="1"/>
    <col min="10758" max="10759" width="11.85546875" customWidth="1"/>
    <col min="10760" max="10760" width="12.140625" customWidth="1"/>
    <col min="10761" max="10761" width="14.140625" customWidth="1"/>
    <col min="10762" max="10762" width="13.5703125" bestFit="1" customWidth="1"/>
    <col min="10763" max="10763" width="19.5703125" customWidth="1"/>
    <col min="10764" max="10766" width="11.42578125" customWidth="1"/>
    <col min="11009" max="11009" width="19.5703125" customWidth="1"/>
    <col min="11010" max="11010" width="14.42578125" customWidth="1"/>
    <col min="11011" max="11011" width="12.42578125" customWidth="1"/>
    <col min="11012" max="11012" width="13.42578125" customWidth="1"/>
    <col min="11013" max="11013" width="13.5703125" customWidth="1"/>
    <col min="11014" max="11015" width="11.85546875" customWidth="1"/>
    <col min="11016" max="11016" width="12.140625" customWidth="1"/>
    <col min="11017" max="11017" width="14.140625" customWidth="1"/>
    <col min="11018" max="11018" width="13.5703125" bestFit="1" customWidth="1"/>
    <col min="11019" max="11019" width="19.5703125" customWidth="1"/>
    <col min="11020" max="11022" width="11.42578125" customWidth="1"/>
    <col min="11265" max="11265" width="19.5703125" customWidth="1"/>
    <col min="11266" max="11266" width="14.42578125" customWidth="1"/>
    <col min="11267" max="11267" width="12.42578125" customWidth="1"/>
    <col min="11268" max="11268" width="13.42578125" customWidth="1"/>
    <col min="11269" max="11269" width="13.5703125" customWidth="1"/>
    <col min="11270" max="11271" width="11.85546875" customWidth="1"/>
    <col min="11272" max="11272" width="12.140625" customWidth="1"/>
    <col min="11273" max="11273" width="14.140625" customWidth="1"/>
    <col min="11274" max="11274" width="13.5703125" bestFit="1" customWidth="1"/>
    <col min="11275" max="11275" width="19.5703125" customWidth="1"/>
    <col min="11276" max="11278" width="11.42578125" customWidth="1"/>
    <col min="11521" max="11521" width="19.5703125" customWidth="1"/>
    <col min="11522" max="11522" width="14.42578125" customWidth="1"/>
    <col min="11523" max="11523" width="12.42578125" customWidth="1"/>
    <col min="11524" max="11524" width="13.42578125" customWidth="1"/>
    <col min="11525" max="11525" width="13.5703125" customWidth="1"/>
    <col min="11526" max="11527" width="11.85546875" customWidth="1"/>
    <col min="11528" max="11528" width="12.140625" customWidth="1"/>
    <col min="11529" max="11529" width="14.140625" customWidth="1"/>
    <col min="11530" max="11530" width="13.5703125" bestFit="1" customWidth="1"/>
    <col min="11531" max="11531" width="19.5703125" customWidth="1"/>
    <col min="11532" max="11534" width="11.42578125" customWidth="1"/>
    <col min="11777" max="11777" width="19.5703125" customWidth="1"/>
    <col min="11778" max="11778" width="14.42578125" customWidth="1"/>
    <col min="11779" max="11779" width="12.42578125" customWidth="1"/>
    <col min="11780" max="11780" width="13.42578125" customWidth="1"/>
    <col min="11781" max="11781" width="13.5703125" customWidth="1"/>
    <col min="11782" max="11783" width="11.85546875" customWidth="1"/>
    <col min="11784" max="11784" width="12.140625" customWidth="1"/>
    <col min="11785" max="11785" width="14.140625" customWidth="1"/>
    <col min="11786" max="11786" width="13.5703125" bestFit="1" customWidth="1"/>
    <col min="11787" max="11787" width="19.5703125" customWidth="1"/>
    <col min="11788" max="11790" width="11.42578125" customWidth="1"/>
    <col min="12033" max="12033" width="19.5703125" customWidth="1"/>
    <col min="12034" max="12034" width="14.42578125" customWidth="1"/>
    <col min="12035" max="12035" width="12.42578125" customWidth="1"/>
    <col min="12036" max="12036" width="13.42578125" customWidth="1"/>
    <col min="12037" max="12037" width="13.5703125" customWidth="1"/>
    <col min="12038" max="12039" width="11.85546875" customWidth="1"/>
    <col min="12040" max="12040" width="12.140625" customWidth="1"/>
    <col min="12041" max="12041" width="14.140625" customWidth="1"/>
    <col min="12042" max="12042" width="13.5703125" bestFit="1" customWidth="1"/>
    <col min="12043" max="12043" width="19.5703125" customWidth="1"/>
    <col min="12044" max="12046" width="11.42578125" customWidth="1"/>
    <col min="12289" max="12289" width="19.5703125" customWidth="1"/>
    <col min="12290" max="12290" width="14.42578125" customWidth="1"/>
    <col min="12291" max="12291" width="12.42578125" customWidth="1"/>
    <col min="12292" max="12292" width="13.42578125" customWidth="1"/>
    <col min="12293" max="12293" width="13.5703125" customWidth="1"/>
    <col min="12294" max="12295" width="11.85546875" customWidth="1"/>
    <col min="12296" max="12296" width="12.140625" customWidth="1"/>
    <col min="12297" max="12297" width="14.140625" customWidth="1"/>
    <col min="12298" max="12298" width="13.5703125" bestFit="1" customWidth="1"/>
    <col min="12299" max="12299" width="19.5703125" customWidth="1"/>
    <col min="12300" max="12302" width="11.42578125" customWidth="1"/>
    <col min="12545" max="12545" width="19.5703125" customWidth="1"/>
    <col min="12546" max="12546" width="14.42578125" customWidth="1"/>
    <col min="12547" max="12547" width="12.42578125" customWidth="1"/>
    <col min="12548" max="12548" width="13.42578125" customWidth="1"/>
    <col min="12549" max="12549" width="13.5703125" customWidth="1"/>
    <col min="12550" max="12551" width="11.85546875" customWidth="1"/>
    <col min="12552" max="12552" width="12.140625" customWidth="1"/>
    <col min="12553" max="12553" width="14.140625" customWidth="1"/>
    <col min="12554" max="12554" width="13.5703125" bestFit="1" customWidth="1"/>
    <col min="12555" max="12555" width="19.5703125" customWidth="1"/>
    <col min="12556" max="12558" width="11.42578125" customWidth="1"/>
    <col min="12801" max="12801" width="19.5703125" customWidth="1"/>
    <col min="12802" max="12802" width="14.42578125" customWidth="1"/>
    <col min="12803" max="12803" width="12.42578125" customWidth="1"/>
    <col min="12804" max="12804" width="13.42578125" customWidth="1"/>
    <col min="12805" max="12805" width="13.5703125" customWidth="1"/>
    <col min="12806" max="12807" width="11.85546875" customWidth="1"/>
    <col min="12808" max="12808" width="12.140625" customWidth="1"/>
    <col min="12809" max="12809" width="14.140625" customWidth="1"/>
    <col min="12810" max="12810" width="13.5703125" bestFit="1" customWidth="1"/>
    <col min="12811" max="12811" width="19.5703125" customWidth="1"/>
    <col min="12812" max="12814" width="11.42578125" customWidth="1"/>
    <col min="13057" max="13057" width="19.5703125" customWidth="1"/>
    <col min="13058" max="13058" width="14.42578125" customWidth="1"/>
    <col min="13059" max="13059" width="12.42578125" customWidth="1"/>
    <col min="13060" max="13060" width="13.42578125" customWidth="1"/>
    <col min="13061" max="13061" width="13.5703125" customWidth="1"/>
    <col min="13062" max="13063" width="11.85546875" customWidth="1"/>
    <col min="13064" max="13064" width="12.140625" customWidth="1"/>
    <col min="13065" max="13065" width="14.140625" customWidth="1"/>
    <col min="13066" max="13066" width="13.5703125" bestFit="1" customWidth="1"/>
    <col min="13067" max="13067" width="19.5703125" customWidth="1"/>
    <col min="13068" max="13070" width="11.42578125" customWidth="1"/>
    <col min="13313" max="13313" width="19.5703125" customWidth="1"/>
    <col min="13314" max="13314" width="14.42578125" customWidth="1"/>
    <col min="13315" max="13315" width="12.42578125" customWidth="1"/>
    <col min="13316" max="13316" width="13.42578125" customWidth="1"/>
    <col min="13317" max="13317" width="13.5703125" customWidth="1"/>
    <col min="13318" max="13319" width="11.85546875" customWidth="1"/>
    <col min="13320" max="13320" width="12.140625" customWidth="1"/>
    <col min="13321" max="13321" width="14.140625" customWidth="1"/>
    <col min="13322" max="13322" width="13.5703125" bestFit="1" customWidth="1"/>
    <col min="13323" max="13323" width="19.5703125" customWidth="1"/>
    <col min="13324" max="13326" width="11.42578125" customWidth="1"/>
    <col min="13569" max="13569" width="19.5703125" customWidth="1"/>
    <col min="13570" max="13570" width="14.42578125" customWidth="1"/>
    <col min="13571" max="13571" width="12.42578125" customWidth="1"/>
    <col min="13572" max="13572" width="13.42578125" customWidth="1"/>
    <col min="13573" max="13573" width="13.5703125" customWidth="1"/>
    <col min="13574" max="13575" width="11.85546875" customWidth="1"/>
    <col min="13576" max="13576" width="12.140625" customWidth="1"/>
    <col min="13577" max="13577" width="14.140625" customWidth="1"/>
    <col min="13578" max="13578" width="13.5703125" bestFit="1" customWidth="1"/>
    <col min="13579" max="13579" width="19.5703125" customWidth="1"/>
    <col min="13580" max="13582" width="11.42578125" customWidth="1"/>
    <col min="13825" max="13825" width="19.5703125" customWidth="1"/>
    <col min="13826" max="13826" width="14.42578125" customWidth="1"/>
    <col min="13827" max="13827" width="12.42578125" customWidth="1"/>
    <col min="13828" max="13828" width="13.42578125" customWidth="1"/>
    <col min="13829" max="13829" width="13.5703125" customWidth="1"/>
    <col min="13830" max="13831" width="11.85546875" customWidth="1"/>
    <col min="13832" max="13832" width="12.140625" customWidth="1"/>
    <col min="13833" max="13833" width="14.140625" customWidth="1"/>
    <col min="13834" max="13834" width="13.5703125" bestFit="1" customWidth="1"/>
    <col min="13835" max="13835" width="19.5703125" customWidth="1"/>
    <col min="13836" max="13838" width="11.42578125" customWidth="1"/>
    <col min="14081" max="14081" width="19.5703125" customWidth="1"/>
    <col min="14082" max="14082" width="14.42578125" customWidth="1"/>
    <col min="14083" max="14083" width="12.42578125" customWidth="1"/>
    <col min="14084" max="14084" width="13.42578125" customWidth="1"/>
    <col min="14085" max="14085" width="13.5703125" customWidth="1"/>
    <col min="14086" max="14087" width="11.85546875" customWidth="1"/>
    <col min="14088" max="14088" width="12.140625" customWidth="1"/>
    <col min="14089" max="14089" width="14.140625" customWidth="1"/>
    <col min="14090" max="14090" width="13.5703125" bestFit="1" customWidth="1"/>
    <col min="14091" max="14091" width="19.5703125" customWidth="1"/>
    <col min="14092" max="14094" width="11.42578125" customWidth="1"/>
    <col min="14337" max="14337" width="19.5703125" customWidth="1"/>
    <col min="14338" max="14338" width="14.42578125" customWidth="1"/>
    <col min="14339" max="14339" width="12.42578125" customWidth="1"/>
    <col min="14340" max="14340" width="13.42578125" customWidth="1"/>
    <col min="14341" max="14341" width="13.5703125" customWidth="1"/>
    <col min="14342" max="14343" width="11.85546875" customWidth="1"/>
    <col min="14344" max="14344" width="12.140625" customWidth="1"/>
    <col min="14345" max="14345" width="14.140625" customWidth="1"/>
    <col min="14346" max="14346" width="13.5703125" bestFit="1" customWidth="1"/>
    <col min="14347" max="14347" width="19.5703125" customWidth="1"/>
    <col min="14348" max="14350" width="11.42578125" customWidth="1"/>
    <col min="14593" max="14593" width="19.5703125" customWidth="1"/>
    <col min="14594" max="14594" width="14.42578125" customWidth="1"/>
    <col min="14595" max="14595" width="12.42578125" customWidth="1"/>
    <col min="14596" max="14596" width="13.42578125" customWidth="1"/>
    <col min="14597" max="14597" width="13.5703125" customWidth="1"/>
    <col min="14598" max="14599" width="11.85546875" customWidth="1"/>
    <col min="14600" max="14600" width="12.140625" customWidth="1"/>
    <col min="14601" max="14601" width="14.140625" customWidth="1"/>
    <col min="14602" max="14602" width="13.5703125" bestFit="1" customWidth="1"/>
    <col min="14603" max="14603" width="19.5703125" customWidth="1"/>
    <col min="14604" max="14606" width="11.42578125" customWidth="1"/>
    <col min="14849" max="14849" width="19.5703125" customWidth="1"/>
    <col min="14850" max="14850" width="14.42578125" customWidth="1"/>
    <col min="14851" max="14851" width="12.42578125" customWidth="1"/>
    <col min="14852" max="14852" width="13.42578125" customWidth="1"/>
    <col min="14853" max="14853" width="13.5703125" customWidth="1"/>
    <col min="14854" max="14855" width="11.85546875" customWidth="1"/>
    <col min="14856" max="14856" width="12.140625" customWidth="1"/>
    <col min="14857" max="14857" width="14.140625" customWidth="1"/>
    <col min="14858" max="14858" width="13.5703125" bestFit="1" customWidth="1"/>
    <col min="14859" max="14859" width="19.5703125" customWidth="1"/>
    <col min="14860" max="14862" width="11.42578125" customWidth="1"/>
    <col min="15105" max="15105" width="19.5703125" customWidth="1"/>
    <col min="15106" max="15106" width="14.42578125" customWidth="1"/>
    <col min="15107" max="15107" width="12.42578125" customWidth="1"/>
    <col min="15108" max="15108" width="13.42578125" customWidth="1"/>
    <col min="15109" max="15109" width="13.5703125" customWidth="1"/>
    <col min="15110" max="15111" width="11.85546875" customWidth="1"/>
    <col min="15112" max="15112" width="12.140625" customWidth="1"/>
    <col min="15113" max="15113" width="14.140625" customWidth="1"/>
    <col min="15114" max="15114" width="13.5703125" bestFit="1" customWidth="1"/>
    <col min="15115" max="15115" width="19.5703125" customWidth="1"/>
    <col min="15116" max="15118" width="11.42578125" customWidth="1"/>
    <col min="15361" max="15361" width="19.5703125" customWidth="1"/>
    <col min="15362" max="15362" width="14.42578125" customWidth="1"/>
    <col min="15363" max="15363" width="12.42578125" customWidth="1"/>
    <col min="15364" max="15364" width="13.42578125" customWidth="1"/>
    <col min="15365" max="15365" width="13.5703125" customWidth="1"/>
    <col min="15366" max="15367" width="11.85546875" customWidth="1"/>
    <col min="15368" max="15368" width="12.140625" customWidth="1"/>
    <col min="15369" max="15369" width="14.140625" customWidth="1"/>
    <col min="15370" max="15370" width="13.5703125" bestFit="1" customWidth="1"/>
    <col min="15371" max="15371" width="19.5703125" customWidth="1"/>
    <col min="15372" max="15374" width="11.42578125" customWidth="1"/>
    <col min="15617" max="15617" width="19.5703125" customWidth="1"/>
    <col min="15618" max="15618" width="14.42578125" customWidth="1"/>
    <col min="15619" max="15619" width="12.42578125" customWidth="1"/>
    <col min="15620" max="15620" width="13.42578125" customWidth="1"/>
    <col min="15621" max="15621" width="13.5703125" customWidth="1"/>
    <col min="15622" max="15623" width="11.85546875" customWidth="1"/>
    <col min="15624" max="15624" width="12.140625" customWidth="1"/>
    <col min="15625" max="15625" width="14.140625" customWidth="1"/>
    <col min="15626" max="15626" width="13.5703125" bestFit="1" customWidth="1"/>
    <col min="15627" max="15627" width="19.5703125" customWidth="1"/>
    <col min="15628" max="15630" width="11.42578125" customWidth="1"/>
    <col min="15873" max="15873" width="19.5703125" customWidth="1"/>
    <col min="15874" max="15874" width="14.42578125" customWidth="1"/>
    <col min="15875" max="15875" width="12.42578125" customWidth="1"/>
    <col min="15876" max="15876" width="13.42578125" customWidth="1"/>
    <col min="15877" max="15877" width="13.5703125" customWidth="1"/>
    <col min="15878" max="15879" width="11.85546875" customWidth="1"/>
    <col min="15880" max="15880" width="12.140625" customWidth="1"/>
    <col min="15881" max="15881" width="14.140625" customWidth="1"/>
    <col min="15882" max="15882" width="13.5703125" bestFit="1" customWidth="1"/>
    <col min="15883" max="15883" width="19.5703125" customWidth="1"/>
    <col min="15884" max="15886" width="11.42578125" customWidth="1"/>
    <col min="16129" max="16129" width="19.5703125" customWidth="1"/>
    <col min="16130" max="16130" width="14.42578125" customWidth="1"/>
    <col min="16131" max="16131" width="12.42578125" customWidth="1"/>
    <col min="16132" max="16132" width="13.42578125" customWidth="1"/>
    <col min="16133" max="16133" width="13.5703125" customWidth="1"/>
    <col min="16134" max="16135" width="11.85546875" customWidth="1"/>
    <col min="16136" max="16136" width="12.140625" customWidth="1"/>
    <col min="16137" max="16137" width="14.140625" customWidth="1"/>
    <col min="16138" max="16138" width="13.5703125" bestFit="1" customWidth="1"/>
    <col min="16139" max="16139" width="19.5703125" customWidth="1"/>
    <col min="16140" max="16142" width="11.42578125" customWidth="1"/>
  </cols>
  <sheetData>
    <row r="1" spans="1:14" s="205" customFormat="1" ht="11.25">
      <c r="A1" s="382" t="s">
        <v>25</v>
      </c>
      <c r="B1" s="383"/>
      <c r="C1" s="383"/>
      <c r="D1" s="383"/>
      <c r="E1" s="383"/>
      <c r="F1" s="383"/>
      <c r="G1" s="383"/>
      <c r="H1" s="383"/>
      <c r="I1" s="384"/>
      <c r="J1" s="204"/>
      <c r="K1" s="204"/>
      <c r="L1" s="204"/>
      <c r="M1" s="204"/>
      <c r="N1" s="204"/>
    </row>
    <row r="2" spans="1:14">
      <c r="A2" s="385" t="s">
        <v>26</v>
      </c>
      <c r="B2" s="386"/>
      <c r="C2" s="386"/>
      <c r="D2" s="386"/>
      <c r="E2" s="386"/>
      <c r="F2" s="386"/>
      <c r="G2" s="386"/>
      <c r="H2" s="386"/>
      <c r="I2" s="387"/>
      <c r="J2" s="206"/>
      <c r="K2" s="206"/>
      <c r="L2" s="206"/>
      <c r="M2" s="206"/>
      <c r="N2" s="206"/>
    </row>
    <row r="3" spans="1:14">
      <c r="A3" s="580" t="s">
        <v>4</v>
      </c>
      <c r="B3" s="576"/>
      <c r="C3" s="576"/>
      <c r="D3" s="576"/>
      <c r="E3" s="576"/>
      <c r="F3" s="576"/>
      <c r="G3" s="576"/>
      <c r="H3" s="576"/>
      <c r="I3" s="581"/>
      <c r="J3" s="207"/>
    </row>
    <row r="4" spans="1:14" ht="50.45" customHeight="1">
      <c r="A4" s="3" t="s">
        <v>5</v>
      </c>
      <c r="B4" s="4" t="s">
        <v>472</v>
      </c>
      <c r="C4" s="3" t="s">
        <v>133</v>
      </c>
      <c r="D4" s="5" t="s">
        <v>134</v>
      </c>
      <c r="E4" s="4" t="s">
        <v>471</v>
      </c>
      <c r="F4" s="3" t="s">
        <v>135</v>
      </c>
      <c r="G4" s="121" t="s">
        <v>136</v>
      </c>
      <c r="H4" s="121" t="s">
        <v>137</v>
      </c>
      <c r="I4" s="3" t="s">
        <v>6</v>
      </c>
    </row>
    <row r="5" spans="1:14" s="16" customFormat="1" ht="12" customHeight="1">
      <c r="A5" s="577" t="s">
        <v>7</v>
      </c>
      <c r="B5" s="800">
        <v>95086.175850000014</v>
      </c>
      <c r="C5" s="800">
        <v>433442</v>
      </c>
      <c r="D5" s="800">
        <v>1474235</v>
      </c>
      <c r="E5" s="800">
        <v>459187</v>
      </c>
      <c r="F5" s="800">
        <v>208752</v>
      </c>
      <c r="G5" s="800">
        <v>33.913220000000003</v>
      </c>
      <c r="H5" s="800">
        <v>20838</v>
      </c>
      <c r="I5" s="203">
        <f>SUM(B5:H5)</f>
        <v>2691574.0890700002</v>
      </c>
      <c r="J5" s="208"/>
      <c r="K5" s="113"/>
      <c r="L5" s="114"/>
      <c r="M5" s="209"/>
      <c r="N5" s="113"/>
    </row>
    <row r="6" spans="1:14" s="16" customFormat="1" ht="12" customHeight="1">
      <c r="A6" s="577" t="s">
        <v>8</v>
      </c>
      <c r="B6" s="800">
        <v>17387.532090000001</v>
      </c>
      <c r="C6" s="800">
        <v>127870</v>
      </c>
      <c r="D6" s="800">
        <v>178690</v>
      </c>
      <c r="E6" s="800">
        <v>73030</v>
      </c>
      <c r="F6" s="800">
        <v>53881</v>
      </c>
      <c r="G6" s="800">
        <v>340.49322000000001</v>
      </c>
      <c r="H6" s="800">
        <v>584</v>
      </c>
      <c r="I6" s="203">
        <f t="shared" ref="I6:I19" si="0">SUM(B6:H6)</f>
        <v>451783.02531</v>
      </c>
      <c r="J6" s="208"/>
      <c r="K6" s="113"/>
      <c r="L6" s="114"/>
      <c r="M6" s="209"/>
      <c r="N6" s="113"/>
    </row>
    <row r="7" spans="1:14" s="16" customFormat="1" ht="12" customHeight="1">
      <c r="A7" s="577" t="s">
        <v>9</v>
      </c>
      <c r="B7" s="800">
        <v>53741.884409999999</v>
      </c>
      <c r="C7" s="800">
        <v>364207</v>
      </c>
      <c r="D7" s="800">
        <v>1058358</v>
      </c>
      <c r="E7" s="800">
        <v>389809</v>
      </c>
      <c r="F7" s="800">
        <v>150285</v>
      </c>
      <c r="G7" s="800">
        <v>1215.0326700000001</v>
      </c>
      <c r="H7" s="800">
        <v>-33918</v>
      </c>
      <c r="I7" s="203">
        <f t="shared" si="0"/>
        <v>1983697.91708</v>
      </c>
      <c r="J7" s="208"/>
      <c r="K7" s="113"/>
      <c r="L7" s="114"/>
      <c r="M7" s="209"/>
      <c r="N7" s="113"/>
    </row>
    <row r="8" spans="1:14" s="16" customFormat="1" ht="12" customHeight="1">
      <c r="A8" s="578" t="s">
        <v>10</v>
      </c>
      <c r="B8" s="800">
        <v>6337.0972599999996</v>
      </c>
      <c r="C8" s="800">
        <v>99883</v>
      </c>
      <c r="D8" s="800">
        <v>83909</v>
      </c>
      <c r="E8" s="800">
        <v>26401</v>
      </c>
      <c r="F8" s="800">
        <v>25223</v>
      </c>
      <c r="G8" s="800">
        <v>17.035120000000003</v>
      </c>
      <c r="H8" s="800">
        <v>819</v>
      </c>
      <c r="I8" s="203">
        <f t="shared" si="0"/>
        <v>242589.13238</v>
      </c>
      <c r="J8" s="208"/>
      <c r="K8" s="113"/>
      <c r="L8" s="114"/>
      <c r="M8" s="209"/>
      <c r="N8" s="113"/>
    </row>
    <row r="9" spans="1:14" s="16" customFormat="1" ht="12" customHeight="1">
      <c r="A9" s="577" t="s">
        <v>11</v>
      </c>
      <c r="B9" s="800">
        <v>6761.9556600000014</v>
      </c>
      <c r="C9" s="800">
        <v>38101</v>
      </c>
      <c r="D9" s="800">
        <v>71002</v>
      </c>
      <c r="E9" s="800">
        <v>22519</v>
      </c>
      <c r="F9" s="800">
        <v>14541</v>
      </c>
      <c r="G9" s="800">
        <v>0</v>
      </c>
      <c r="H9" s="800">
        <v>0</v>
      </c>
      <c r="I9" s="203">
        <f t="shared" si="0"/>
        <v>152924.95566000001</v>
      </c>
      <c r="J9" s="208"/>
      <c r="K9" s="113"/>
      <c r="L9" s="114"/>
      <c r="M9" s="209"/>
      <c r="N9" s="113"/>
    </row>
    <row r="10" spans="1:14" s="16" customFormat="1" ht="12" customHeight="1">
      <c r="A10" s="577" t="s">
        <v>12</v>
      </c>
      <c r="B10" s="800">
        <v>2764.8179</v>
      </c>
      <c r="C10" s="800">
        <v>20998</v>
      </c>
      <c r="D10" s="800">
        <v>26231</v>
      </c>
      <c r="E10" s="800">
        <v>6204</v>
      </c>
      <c r="F10" s="800">
        <v>7826</v>
      </c>
      <c r="G10" s="800">
        <v>0</v>
      </c>
      <c r="H10" s="800">
        <v>0</v>
      </c>
      <c r="I10" s="203">
        <f t="shared" si="0"/>
        <v>64023.817900000002</v>
      </c>
      <c r="J10" s="208"/>
      <c r="K10" s="113"/>
      <c r="L10" s="114"/>
      <c r="M10" s="209"/>
      <c r="N10" s="113"/>
    </row>
    <row r="11" spans="1:14" s="16" customFormat="1" ht="12" customHeight="1">
      <c r="A11" s="577" t="s">
        <v>13</v>
      </c>
      <c r="B11" s="800">
        <v>10706.25158</v>
      </c>
      <c r="C11" s="800">
        <v>61238</v>
      </c>
      <c r="D11" s="800">
        <v>132420</v>
      </c>
      <c r="E11" s="800">
        <v>60940</v>
      </c>
      <c r="F11" s="800">
        <v>30781</v>
      </c>
      <c r="G11" s="800">
        <v>24.237709999999996</v>
      </c>
      <c r="H11" s="800">
        <v>-895</v>
      </c>
      <c r="I11" s="203">
        <f t="shared" si="0"/>
        <v>295214.48929</v>
      </c>
      <c r="J11" s="208"/>
      <c r="K11" s="113"/>
      <c r="L11" s="114"/>
      <c r="M11" s="209"/>
      <c r="N11" s="113"/>
    </row>
    <row r="12" spans="1:14" s="16" customFormat="1" ht="12" customHeight="1">
      <c r="A12" s="577" t="s">
        <v>14</v>
      </c>
      <c r="B12" s="800">
        <v>46693.768029999999</v>
      </c>
      <c r="C12" s="800">
        <v>248723</v>
      </c>
      <c r="D12" s="800">
        <v>826815</v>
      </c>
      <c r="E12" s="800">
        <v>225009</v>
      </c>
      <c r="F12" s="800">
        <v>137738</v>
      </c>
      <c r="G12" s="800">
        <v>305.88441000000006</v>
      </c>
      <c r="H12" s="800">
        <v>-17808</v>
      </c>
      <c r="I12" s="203">
        <f t="shared" si="0"/>
        <v>1467476.6524399999</v>
      </c>
      <c r="J12" s="208"/>
      <c r="K12" s="113"/>
      <c r="L12" s="114"/>
      <c r="M12" s="209"/>
      <c r="N12" s="113"/>
    </row>
    <row r="13" spans="1:14" s="16" customFormat="1" ht="12" customHeight="1">
      <c r="A13" s="577" t="s">
        <v>15</v>
      </c>
      <c r="B13" s="800">
        <v>10602.957289999998</v>
      </c>
      <c r="C13" s="800">
        <v>170725</v>
      </c>
      <c r="D13" s="800">
        <v>113382</v>
      </c>
      <c r="E13" s="800">
        <v>56243</v>
      </c>
      <c r="F13" s="800">
        <v>40579</v>
      </c>
      <c r="G13" s="800">
        <v>28.250710000000002</v>
      </c>
      <c r="H13" s="800">
        <v>-3</v>
      </c>
      <c r="I13" s="203">
        <f t="shared" si="0"/>
        <v>391557.20799999998</v>
      </c>
      <c r="J13" s="208"/>
      <c r="K13" s="113"/>
      <c r="L13" s="114"/>
      <c r="M13" s="209"/>
      <c r="N13" s="113"/>
    </row>
    <row r="14" spans="1:14" s="16" customFormat="1" ht="12" customHeight="1">
      <c r="A14" s="577" t="s">
        <v>16</v>
      </c>
      <c r="B14" s="800">
        <v>10703.03658</v>
      </c>
      <c r="C14" s="800">
        <v>70705</v>
      </c>
      <c r="D14" s="800">
        <v>198617</v>
      </c>
      <c r="E14" s="800">
        <v>89642</v>
      </c>
      <c r="F14" s="800">
        <v>42723</v>
      </c>
      <c r="G14" s="800">
        <v>205.9323</v>
      </c>
      <c r="H14" s="800">
        <v>0</v>
      </c>
      <c r="I14" s="203">
        <f t="shared" si="0"/>
        <v>412595.96888</v>
      </c>
      <c r="J14" s="208"/>
      <c r="K14" s="113"/>
      <c r="L14" s="114"/>
      <c r="M14" s="209"/>
      <c r="N14" s="113"/>
    </row>
    <row r="15" spans="1:14" s="16" customFormat="1" ht="12" customHeight="1">
      <c r="A15" s="577" t="s">
        <v>17</v>
      </c>
      <c r="B15" s="800">
        <v>0</v>
      </c>
      <c r="C15" s="800">
        <v>36052</v>
      </c>
      <c r="D15" s="800">
        <v>235564</v>
      </c>
      <c r="E15" s="800">
        <v>61770</v>
      </c>
      <c r="F15" s="800">
        <v>57686</v>
      </c>
      <c r="G15" s="800">
        <v>0</v>
      </c>
      <c r="H15" s="800">
        <v>0</v>
      </c>
      <c r="I15" s="203">
        <f t="shared" si="0"/>
        <v>391072</v>
      </c>
      <c r="J15" s="208"/>
      <c r="K15" s="113"/>
      <c r="L15" s="114"/>
      <c r="M15" s="209"/>
      <c r="N15" s="113"/>
    </row>
    <row r="16" spans="1:14" s="16" customFormat="1" ht="12" customHeight="1">
      <c r="A16" s="577" t="s">
        <v>18</v>
      </c>
      <c r="B16" s="800">
        <v>4542.8556099999996</v>
      </c>
      <c r="C16" s="800">
        <v>36431</v>
      </c>
      <c r="D16" s="800">
        <v>64056</v>
      </c>
      <c r="E16" s="800">
        <v>28568</v>
      </c>
      <c r="F16" s="800">
        <v>23922</v>
      </c>
      <c r="G16" s="800">
        <v>49.639420000000008</v>
      </c>
      <c r="H16" s="800">
        <v>0</v>
      </c>
      <c r="I16" s="203">
        <f t="shared" si="0"/>
        <v>157569.49502999999</v>
      </c>
      <c r="J16" s="208"/>
      <c r="K16" s="113"/>
      <c r="L16" s="114"/>
      <c r="M16" s="209"/>
      <c r="N16" s="113"/>
    </row>
    <row r="17" spans="1:14" s="16" customFormat="1" ht="12" customHeight="1">
      <c r="A17" s="577" t="s">
        <v>19</v>
      </c>
      <c r="B17" s="800">
        <v>16521.5664</v>
      </c>
      <c r="C17" s="800">
        <v>97255</v>
      </c>
      <c r="D17" s="800">
        <v>508465</v>
      </c>
      <c r="E17" s="800">
        <v>110205</v>
      </c>
      <c r="F17" s="800">
        <v>33268</v>
      </c>
      <c r="G17" s="800">
        <v>1.5</v>
      </c>
      <c r="H17" s="800">
        <v>0</v>
      </c>
      <c r="I17" s="203">
        <f t="shared" si="0"/>
        <v>765716.06640000001</v>
      </c>
      <c r="J17" s="208"/>
      <c r="K17" s="113"/>
      <c r="L17" s="114"/>
      <c r="M17" s="209"/>
      <c r="N17" s="113"/>
    </row>
    <row r="18" spans="1:14" s="16" customFormat="1" ht="12" customHeight="1">
      <c r="A18" s="577" t="s">
        <v>20</v>
      </c>
      <c r="B18" s="800">
        <v>131277.75016</v>
      </c>
      <c r="C18" s="800">
        <v>410899</v>
      </c>
      <c r="D18" s="800">
        <v>1005160</v>
      </c>
      <c r="E18" s="800">
        <v>366616</v>
      </c>
      <c r="F18" s="800">
        <v>146275</v>
      </c>
      <c r="G18" s="800">
        <v>40.023869999999995</v>
      </c>
      <c r="H18" s="800">
        <v>-2455</v>
      </c>
      <c r="I18" s="203">
        <f t="shared" si="0"/>
        <v>2057812.77403</v>
      </c>
      <c r="J18" s="208"/>
      <c r="K18" s="113"/>
      <c r="L18" s="114"/>
      <c r="M18" s="209"/>
      <c r="N18" s="113"/>
    </row>
    <row r="19" spans="1:14" s="16" customFormat="1" ht="12" customHeight="1">
      <c r="A19" s="577" t="s">
        <v>21</v>
      </c>
      <c r="B19" s="800">
        <v>15820.24136</v>
      </c>
      <c r="C19" s="800">
        <v>194767</v>
      </c>
      <c r="D19" s="800">
        <v>182464</v>
      </c>
      <c r="E19" s="800">
        <v>75155</v>
      </c>
      <c r="F19" s="800">
        <v>60224</v>
      </c>
      <c r="G19" s="800">
        <v>264.62814000000003</v>
      </c>
      <c r="H19" s="800">
        <v>-814</v>
      </c>
      <c r="I19" s="801">
        <f t="shared" si="0"/>
        <v>527880.86950000003</v>
      </c>
      <c r="J19" s="208"/>
      <c r="K19" s="113"/>
      <c r="L19" s="114"/>
      <c r="M19" s="209"/>
      <c r="N19" s="113"/>
    </row>
    <row r="20" spans="1:14" s="16" customFormat="1" ht="21" customHeight="1" thickBot="1">
      <c r="A20" s="579" t="s">
        <v>6</v>
      </c>
      <c r="B20" s="19">
        <f t="shared" ref="B20:H20" si="1">SUM(B5:B19)</f>
        <v>428947.89018000005</v>
      </c>
      <c r="C20" s="19">
        <f t="shared" si="1"/>
        <v>2411296</v>
      </c>
      <c r="D20" s="19">
        <f t="shared" si="1"/>
        <v>6159368</v>
      </c>
      <c r="E20" s="19">
        <f t="shared" si="1"/>
        <v>2051298</v>
      </c>
      <c r="F20" s="19">
        <f t="shared" si="1"/>
        <v>1033704</v>
      </c>
      <c r="G20" s="19">
        <f t="shared" si="1"/>
        <v>2526.5707900000007</v>
      </c>
      <c r="H20" s="19">
        <f t="shared" si="1"/>
        <v>-33652</v>
      </c>
      <c r="I20" s="802">
        <f>SUM(I5:I19)</f>
        <v>12053488.460970001</v>
      </c>
      <c r="J20" s="208"/>
      <c r="K20" s="210"/>
      <c r="L20" s="114"/>
      <c r="M20" s="209"/>
      <c r="N20" s="113"/>
    </row>
    <row r="21" spans="1:14" s="16" customFormat="1" ht="19.5" customHeight="1" thickTop="1">
      <c r="A21" s="582" t="s">
        <v>291</v>
      </c>
      <c r="B21" s="583"/>
      <c r="C21" s="583"/>
      <c r="D21" s="583"/>
      <c r="E21" s="583"/>
      <c r="F21" s="583"/>
      <c r="G21" s="583"/>
      <c r="H21" s="583"/>
      <c r="I21" s="584"/>
      <c r="J21" s="208"/>
      <c r="K21" s="124"/>
      <c r="L21" s="113"/>
      <c r="M21" s="113"/>
      <c r="N21" s="113"/>
    </row>
    <row r="22" spans="1:14" s="16" customFormat="1" ht="13.5" customHeight="1">
      <c r="A22" s="481" t="s">
        <v>578</v>
      </c>
      <c r="B22" s="300"/>
      <c r="C22" s="501"/>
      <c r="D22" s="501"/>
      <c r="E22" s="501"/>
      <c r="F22" s="501"/>
      <c r="G22" s="501"/>
      <c r="H22" s="501"/>
      <c r="I22" s="502"/>
      <c r="J22" s="124"/>
      <c r="K22" s="124"/>
      <c r="L22" s="113"/>
      <c r="M22" s="113"/>
      <c r="N22" s="113"/>
    </row>
    <row r="23" spans="1:14" s="113" customFormat="1" ht="21.75" customHeight="1">
      <c r="A23" s="388"/>
      <c r="B23" s="388"/>
      <c r="C23" s="388"/>
      <c r="D23" s="388"/>
      <c r="E23" s="388"/>
      <c r="F23" s="388"/>
      <c r="G23" s="388"/>
      <c r="H23" s="388"/>
      <c r="I23" s="388"/>
      <c r="K23" s="124"/>
    </row>
    <row r="24" spans="1:14" s="115" customFormat="1" ht="15" customHeight="1">
      <c r="A24" s="119"/>
      <c r="B24" s="132"/>
      <c r="C24" s="119"/>
      <c r="D24" s="119"/>
      <c r="E24" s="119"/>
      <c r="F24" s="119"/>
      <c r="G24" s="119"/>
      <c r="H24" s="119"/>
      <c r="I24" s="119"/>
      <c r="K24" s="116"/>
    </row>
    <row r="25" spans="1:14" s="115" customFormat="1">
      <c r="A25" s="133"/>
      <c r="B25" s="134"/>
      <c r="C25" s="119"/>
      <c r="D25" s="119"/>
      <c r="E25" s="119"/>
      <c r="F25" s="119"/>
      <c r="G25" s="119"/>
      <c r="H25" s="119"/>
      <c r="I25" s="120"/>
    </row>
    <row r="26" spans="1:14" s="115" customFormat="1">
      <c r="A26" s="211"/>
      <c r="B26" s="135"/>
      <c r="C26" s="119"/>
      <c r="D26" s="119"/>
      <c r="E26" s="119"/>
      <c r="F26" s="119"/>
      <c r="G26" s="119"/>
      <c r="H26" s="119"/>
      <c r="I26" s="119"/>
      <c r="K26" s="116"/>
    </row>
    <row r="27" spans="1:14" s="115" customFormat="1">
      <c r="A27" s="211"/>
      <c r="B27" s="135"/>
      <c r="C27" s="119"/>
      <c r="D27" s="119"/>
      <c r="E27" s="119"/>
      <c r="F27" s="119"/>
      <c r="G27" s="119"/>
      <c r="H27" s="119"/>
      <c r="I27" s="119"/>
    </row>
    <row r="28" spans="1:14" s="115" customFormat="1">
      <c r="A28" s="211"/>
      <c r="B28" s="135"/>
      <c r="C28" s="119"/>
      <c r="D28" s="119"/>
      <c r="E28" s="119"/>
      <c r="F28" s="119"/>
      <c r="G28" s="119"/>
      <c r="H28" s="119"/>
      <c r="I28" s="119"/>
    </row>
    <row r="29" spans="1:14" s="115" customFormat="1">
      <c r="A29" s="212"/>
      <c r="B29" s="135"/>
      <c r="C29" s="119"/>
      <c r="D29" s="119"/>
      <c r="E29" s="119"/>
      <c r="F29" s="119"/>
      <c r="G29" s="119"/>
      <c r="H29" s="119"/>
      <c r="I29" s="120"/>
    </row>
    <row r="30" spans="1:14" s="115" customFormat="1">
      <c r="A30" s="211"/>
      <c r="B30" s="135"/>
      <c r="C30" s="119"/>
      <c r="D30" s="119"/>
      <c r="E30" s="119"/>
      <c r="F30" s="119"/>
      <c r="G30" s="119"/>
      <c r="H30" s="119"/>
      <c r="I30" s="119"/>
    </row>
    <row r="31" spans="1:14" s="115" customFormat="1">
      <c r="A31" s="213"/>
      <c r="B31" s="125"/>
    </row>
    <row r="32" spans="1:14" s="115" customFormat="1">
      <c r="A32" s="213"/>
      <c r="B32" s="125"/>
    </row>
    <row r="33" spans="1:3" s="115" customFormat="1">
      <c r="A33" s="213"/>
      <c r="B33" s="125"/>
    </row>
    <row r="34" spans="1:3" s="115" customFormat="1">
      <c r="A34" s="213"/>
      <c r="B34" s="125"/>
    </row>
    <row r="35" spans="1:3" s="115" customFormat="1">
      <c r="A35" s="213"/>
      <c r="B35" s="125"/>
    </row>
    <row r="36" spans="1:3" s="115" customFormat="1">
      <c r="A36" s="213"/>
      <c r="B36" s="125"/>
    </row>
    <row r="37" spans="1:3" s="115" customFormat="1">
      <c r="A37" s="211"/>
      <c r="B37" s="125"/>
    </row>
    <row r="38" spans="1:3" s="115" customFormat="1">
      <c r="A38" s="211"/>
      <c r="B38" s="125"/>
    </row>
    <row r="39" spans="1:3" s="115" customFormat="1">
      <c r="A39" s="211"/>
      <c r="B39" s="125"/>
    </row>
    <row r="40" spans="1:3" s="115" customFormat="1">
      <c r="A40" s="211"/>
      <c r="B40" s="125"/>
    </row>
    <row r="41" spans="1:3" s="115" customFormat="1">
      <c r="A41" s="214"/>
      <c r="B41" s="125"/>
      <c r="C41" s="125"/>
    </row>
    <row r="42" spans="1:3">
      <c r="A42" s="1"/>
    </row>
    <row r="43" spans="1:3">
      <c r="A43" s="1"/>
    </row>
    <row r="44" spans="1:3">
      <c r="A44" s="1"/>
    </row>
    <row r="45" spans="1:3">
      <c r="A45" s="1"/>
    </row>
    <row r="46" spans="1:3">
      <c r="A46" s="1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23"/>
  <sheetViews>
    <sheetView showGridLines="0" zoomScaleNormal="100" workbookViewId="0"/>
  </sheetViews>
  <sheetFormatPr baseColWidth="10" defaultColWidth="11.42578125" defaultRowHeight="11.25"/>
  <cols>
    <col min="1" max="1" width="19.5703125" style="78" customWidth="1"/>
    <col min="2" max="2" width="11.5703125" style="78" customWidth="1"/>
    <col min="3" max="3" width="16.85546875" style="78" customWidth="1"/>
    <col min="4" max="4" width="16.28515625" style="78" customWidth="1"/>
    <col min="5" max="5" width="12.5703125" style="78" customWidth="1"/>
    <col min="6" max="16384" width="11.42578125" style="78"/>
  </cols>
  <sheetData>
    <row r="1" spans="1:5" s="76" customFormat="1">
      <c r="A1" s="433" t="s">
        <v>111</v>
      </c>
      <c r="B1" s="439"/>
      <c r="C1" s="439"/>
      <c r="D1" s="1005"/>
      <c r="E1" s="75"/>
    </row>
    <row r="2" spans="1:5" s="76" customFormat="1" ht="22.5">
      <c r="A2" s="436" t="s">
        <v>86</v>
      </c>
      <c r="B2" s="440"/>
      <c r="C2" s="440"/>
      <c r="D2" s="1006"/>
      <c r="E2" s="75"/>
    </row>
    <row r="3" spans="1:5" s="7" customFormat="1">
      <c r="A3" s="436" t="s">
        <v>609</v>
      </c>
      <c r="B3" s="440"/>
      <c r="C3" s="440"/>
      <c r="D3" s="1006"/>
    </row>
    <row r="4" spans="1:5">
      <c r="A4" s="711" t="s">
        <v>4</v>
      </c>
      <c r="B4" s="237"/>
      <c r="C4" s="237"/>
      <c r="D4" s="1007"/>
    </row>
    <row r="5" spans="1:5" ht="45" customHeight="1">
      <c r="A5" s="635" t="s">
        <v>50</v>
      </c>
      <c r="B5" s="163" t="s">
        <v>449</v>
      </c>
      <c r="C5" s="163" t="s">
        <v>453</v>
      </c>
      <c r="D5" s="163" t="s">
        <v>6</v>
      </c>
    </row>
    <row r="6" spans="1:5" s="76" customFormat="1" ht="12.75" customHeight="1">
      <c r="A6" s="156" t="s">
        <v>7</v>
      </c>
      <c r="B6" s="70">
        <v>50254.1</v>
      </c>
      <c r="C6" s="70">
        <v>7933.2099999999991</v>
      </c>
      <c r="D6" s="79">
        <f t="shared" ref="D6:D20" si="0">SUM(B6:C6)</f>
        <v>58187.31</v>
      </c>
      <c r="E6" s="80"/>
    </row>
    <row r="7" spans="1:5" s="76" customFormat="1" ht="12.75" customHeight="1">
      <c r="A7" s="156" t="s">
        <v>8</v>
      </c>
      <c r="B7" s="70">
        <v>13214.81</v>
      </c>
      <c r="C7" s="70">
        <v>13461.09</v>
      </c>
      <c r="D7" s="79">
        <f t="shared" si="0"/>
        <v>26675.9</v>
      </c>
      <c r="E7" s="80"/>
    </row>
    <row r="8" spans="1:5" s="76" customFormat="1" ht="12.75" customHeight="1">
      <c r="A8" s="156" t="s">
        <v>9</v>
      </c>
      <c r="B8" s="70">
        <v>30179.06</v>
      </c>
      <c r="C8" s="70">
        <v>38010.020000000004</v>
      </c>
      <c r="D8" s="79">
        <f t="shared" si="0"/>
        <v>68189.08</v>
      </c>
      <c r="E8" s="80"/>
    </row>
    <row r="9" spans="1:5" s="76" customFormat="1" ht="12.75" customHeight="1">
      <c r="A9" s="156" t="s">
        <v>10</v>
      </c>
      <c r="B9" s="70">
        <v>11437.14</v>
      </c>
      <c r="C9" s="70">
        <v>6115.2400000000007</v>
      </c>
      <c r="D9" s="79">
        <f t="shared" si="0"/>
        <v>17552.38</v>
      </c>
      <c r="E9" s="80"/>
    </row>
    <row r="10" spans="1:5" s="76" customFormat="1" ht="12.75" customHeight="1">
      <c r="A10" s="156" t="s">
        <v>11</v>
      </c>
      <c r="B10" s="70">
        <v>6585.02</v>
      </c>
      <c r="C10" s="70">
        <v>3426.32</v>
      </c>
      <c r="D10" s="79">
        <f t="shared" si="0"/>
        <v>10011.34</v>
      </c>
      <c r="E10" s="80"/>
    </row>
    <row r="11" spans="1:5" s="76" customFormat="1" ht="12.75" customHeight="1">
      <c r="A11" s="156" t="s">
        <v>12</v>
      </c>
      <c r="B11" s="70">
        <v>5223.82</v>
      </c>
      <c r="C11" s="70">
        <v>1512.8700000000001</v>
      </c>
      <c r="D11" s="79">
        <f t="shared" si="0"/>
        <v>6736.69</v>
      </c>
      <c r="E11" s="80"/>
    </row>
    <row r="12" spans="1:5" s="76" customFormat="1" ht="12.75" customHeight="1">
      <c r="A12" s="156" t="s">
        <v>13</v>
      </c>
      <c r="B12" s="70">
        <v>13732.34</v>
      </c>
      <c r="C12" s="70">
        <v>4427.4800000000005</v>
      </c>
      <c r="D12" s="79">
        <f t="shared" si="0"/>
        <v>18159.82</v>
      </c>
      <c r="E12" s="80"/>
    </row>
    <row r="13" spans="1:5" s="76" customFormat="1" ht="12.75" customHeight="1">
      <c r="A13" s="156" t="s">
        <v>14</v>
      </c>
      <c r="B13" s="70">
        <v>33570.839999999997</v>
      </c>
      <c r="C13" s="70">
        <v>12136.449999999999</v>
      </c>
      <c r="D13" s="79">
        <f t="shared" si="0"/>
        <v>45707.289999999994</v>
      </c>
      <c r="E13" s="80"/>
    </row>
    <row r="14" spans="1:5" s="76" customFormat="1" ht="12.75" customHeight="1">
      <c r="A14" s="156" t="s">
        <v>15</v>
      </c>
      <c r="B14" s="70">
        <v>13170.04</v>
      </c>
      <c r="C14" s="70">
        <v>13036.95</v>
      </c>
      <c r="D14" s="79">
        <f t="shared" si="0"/>
        <v>26206.99</v>
      </c>
      <c r="E14" s="80"/>
    </row>
    <row r="15" spans="1:5" s="76" customFormat="1" ht="12.75" customHeight="1">
      <c r="A15" s="156" t="s">
        <v>51</v>
      </c>
      <c r="B15" s="70">
        <v>12273.92</v>
      </c>
      <c r="C15" s="70">
        <v>14138.23</v>
      </c>
      <c r="D15" s="79">
        <f t="shared" si="0"/>
        <v>26412.15</v>
      </c>
      <c r="E15" s="80"/>
    </row>
    <row r="16" spans="1:5" s="76" customFormat="1" ht="12.75" customHeight="1">
      <c r="A16" s="156" t="s">
        <v>17</v>
      </c>
      <c r="B16" s="70">
        <v>18133.59</v>
      </c>
      <c r="C16" s="70">
        <v>24686.400000000001</v>
      </c>
      <c r="D16" s="79">
        <f t="shared" si="0"/>
        <v>42819.990000000005</v>
      </c>
      <c r="E16" s="80"/>
    </row>
    <row r="17" spans="1:35" s="76" customFormat="1" ht="12.75" customHeight="1">
      <c r="A17" s="156" t="s">
        <v>18</v>
      </c>
      <c r="B17" s="70">
        <v>6385.05</v>
      </c>
      <c r="C17" s="70">
        <v>8982.369999999999</v>
      </c>
      <c r="D17" s="79">
        <f t="shared" si="0"/>
        <v>15367.419999999998</v>
      </c>
      <c r="E17" s="80"/>
    </row>
    <row r="18" spans="1:35" s="76" customFormat="1" ht="12.75" customHeight="1">
      <c r="A18" s="156" t="s">
        <v>19</v>
      </c>
      <c r="B18" s="70">
        <v>5822.54</v>
      </c>
      <c r="C18" s="70">
        <v>2329.7999999999997</v>
      </c>
      <c r="D18" s="79">
        <f t="shared" si="0"/>
        <v>8152.34</v>
      </c>
      <c r="E18" s="80"/>
      <c r="F18" s="156"/>
    </row>
    <row r="19" spans="1:35" s="76" customFormat="1" ht="12.75" customHeight="1">
      <c r="A19" s="156" t="s">
        <v>20</v>
      </c>
      <c r="B19" s="70">
        <v>38477.53</v>
      </c>
      <c r="C19" s="70">
        <v>5775.37</v>
      </c>
      <c r="D19" s="79">
        <f t="shared" si="0"/>
        <v>44252.9</v>
      </c>
      <c r="E19" s="80"/>
    </row>
    <row r="20" spans="1:35" s="76" customFormat="1" ht="12.75" customHeight="1">
      <c r="A20" s="636" t="s">
        <v>21</v>
      </c>
      <c r="B20" s="70">
        <v>18703.8</v>
      </c>
      <c r="C20" s="70">
        <v>21147.96</v>
      </c>
      <c r="D20" s="79">
        <f t="shared" si="0"/>
        <v>39851.759999999995</v>
      </c>
      <c r="E20" s="80"/>
    </row>
    <row r="21" spans="1:35" s="67" customFormat="1" ht="21" customHeight="1" thickBot="1">
      <c r="A21" s="640" t="s">
        <v>6</v>
      </c>
      <c r="B21" s="834">
        <f>SUM(B6:B20)</f>
        <v>277163.60000000003</v>
      </c>
      <c r="C21" s="834">
        <f>SUM(C6:C20)</f>
        <v>177119.75999999995</v>
      </c>
      <c r="D21" s="836">
        <f>SUM(D6:D20)</f>
        <v>454283.36000000004</v>
      </c>
      <c r="E21" s="65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5" s="76" customFormat="1" ht="20.25" customHeight="1" thickTop="1">
      <c r="A22" s="336" t="s">
        <v>84</v>
      </c>
      <c r="B22" s="322"/>
      <c r="C22" s="322"/>
      <c r="D22" s="873"/>
    </row>
    <row r="23" spans="1:35" s="76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3"/>
  <sheetViews>
    <sheetView showGridLines="0" zoomScaleNormal="100" workbookViewId="0"/>
  </sheetViews>
  <sheetFormatPr baseColWidth="10" defaultColWidth="11.42578125" defaultRowHeight="11.25"/>
  <cols>
    <col min="1" max="2" width="19.5703125" style="78" customWidth="1"/>
    <col min="3" max="3" width="12.5703125" style="78" customWidth="1"/>
    <col min="4" max="4" width="19.85546875" style="78" customWidth="1"/>
    <col min="5" max="5" width="18.42578125" style="78" customWidth="1"/>
    <col min="6" max="6" width="20.28515625" style="78" customWidth="1"/>
    <col min="7" max="7" width="12.5703125" style="78" customWidth="1"/>
    <col min="8" max="8" width="16.140625" style="78" customWidth="1"/>
    <col min="9" max="9" width="12.5703125" style="78" customWidth="1"/>
    <col min="10" max="10" width="17" style="78" customWidth="1"/>
    <col min="11" max="11" width="14.85546875" style="78" customWidth="1"/>
    <col min="12" max="16384" width="11.42578125" style="78"/>
  </cols>
  <sheetData>
    <row r="1" spans="1:11" s="76" customFormat="1">
      <c r="A1" s="433" t="s">
        <v>111</v>
      </c>
      <c r="B1" s="439"/>
      <c r="C1" s="439"/>
      <c r="D1" s="439"/>
      <c r="E1" s="439"/>
      <c r="F1" s="439"/>
      <c r="G1" s="439"/>
      <c r="H1" s="439"/>
      <c r="I1" s="439"/>
      <c r="J1" s="439"/>
      <c r="K1" s="1005"/>
    </row>
    <row r="2" spans="1:11" s="76" customFormat="1" ht="22.5">
      <c r="A2" s="436" t="s">
        <v>92</v>
      </c>
      <c r="B2" s="440"/>
      <c r="C2" s="440"/>
      <c r="D2" s="440"/>
      <c r="E2" s="440"/>
      <c r="F2" s="440"/>
      <c r="G2" s="440"/>
      <c r="H2" s="440"/>
      <c r="I2" s="440"/>
      <c r="J2" s="440"/>
      <c r="K2" s="1006"/>
    </row>
    <row r="3" spans="1:11" s="7" customFormat="1">
      <c r="A3" s="436" t="s">
        <v>610</v>
      </c>
      <c r="B3" s="440"/>
      <c r="C3" s="440"/>
      <c r="D3" s="440"/>
      <c r="E3" s="440"/>
      <c r="F3" s="440"/>
      <c r="G3" s="440"/>
      <c r="H3" s="440"/>
      <c r="I3" s="440"/>
      <c r="J3" s="440"/>
      <c r="K3" s="1006"/>
    </row>
    <row r="4" spans="1:11" ht="12" thickBot="1">
      <c r="A4" s="321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318"/>
    </row>
    <row r="5" spans="1:11" ht="55.5" customHeight="1" thickTop="1">
      <c r="A5" s="635" t="s">
        <v>50</v>
      </c>
      <c r="B5" s="635" t="s">
        <v>444</v>
      </c>
      <c r="C5" s="27" t="s">
        <v>448</v>
      </c>
      <c r="D5" s="64" t="s">
        <v>449</v>
      </c>
      <c r="E5" s="63" t="s">
        <v>450</v>
      </c>
      <c r="F5" s="27" t="s">
        <v>452</v>
      </c>
      <c r="G5" s="163" t="s">
        <v>453</v>
      </c>
      <c r="H5" s="28" t="s">
        <v>454</v>
      </c>
      <c r="I5" s="28" t="s">
        <v>457</v>
      </c>
      <c r="J5" s="64" t="s">
        <v>110</v>
      </c>
      <c r="K5" s="64" t="s">
        <v>6</v>
      </c>
    </row>
    <row r="6" spans="1:11" s="76" customFormat="1" ht="12.75" customHeight="1">
      <c r="A6" s="156" t="s">
        <v>7</v>
      </c>
      <c r="B6" s="70">
        <v>0</v>
      </c>
      <c r="C6" s="70">
        <v>99.8</v>
      </c>
      <c r="D6" s="70">
        <v>0</v>
      </c>
      <c r="E6" s="70">
        <v>716.52</v>
      </c>
      <c r="F6" s="70">
        <v>0</v>
      </c>
      <c r="G6" s="70">
        <v>69.12</v>
      </c>
      <c r="H6" s="70">
        <v>0</v>
      </c>
      <c r="I6" s="70">
        <v>126750.18</v>
      </c>
      <c r="J6" s="70">
        <v>0</v>
      </c>
      <c r="K6" s="79">
        <f>SUM(B6:J6)</f>
        <v>127635.62</v>
      </c>
    </row>
    <row r="7" spans="1:11" s="76" customFormat="1" ht="12.75" customHeight="1">
      <c r="A7" s="156" t="s">
        <v>8</v>
      </c>
      <c r="B7" s="70">
        <v>0</v>
      </c>
      <c r="C7" s="70">
        <v>99.94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14612.299999999997</v>
      </c>
      <c r="J7" s="70">
        <v>0</v>
      </c>
      <c r="K7" s="79">
        <f t="shared" ref="K7:K20" si="0">SUM(B7:J7)</f>
        <v>14712.239999999998</v>
      </c>
    </row>
    <row r="8" spans="1:11" s="76" customFormat="1" ht="12.75" customHeight="1">
      <c r="A8" s="156" t="s">
        <v>9</v>
      </c>
      <c r="B8" s="70">
        <v>0</v>
      </c>
      <c r="C8" s="70">
        <v>49.73</v>
      </c>
      <c r="D8" s="70">
        <v>66.900000000000006</v>
      </c>
      <c r="E8" s="70">
        <v>46.67</v>
      </c>
      <c r="F8" s="70">
        <v>0</v>
      </c>
      <c r="G8" s="70">
        <v>0</v>
      </c>
      <c r="H8" s="70">
        <v>0</v>
      </c>
      <c r="I8" s="70">
        <v>43785.3</v>
      </c>
      <c r="J8" s="70">
        <v>12269.09</v>
      </c>
      <c r="K8" s="79">
        <f t="shared" si="0"/>
        <v>56217.69</v>
      </c>
    </row>
    <row r="9" spans="1:11" s="76" customFormat="1" ht="12.75" customHeight="1">
      <c r="A9" s="156" t="s">
        <v>10</v>
      </c>
      <c r="B9" s="70">
        <v>0</v>
      </c>
      <c r="C9" s="70">
        <v>0</v>
      </c>
      <c r="D9" s="70">
        <v>0</v>
      </c>
      <c r="E9" s="70">
        <v>0</v>
      </c>
      <c r="F9" s="70">
        <v>100</v>
      </c>
      <c r="G9" s="70">
        <v>0</v>
      </c>
      <c r="H9" s="70">
        <v>0</v>
      </c>
      <c r="I9" s="70">
        <v>5969.6900000000005</v>
      </c>
      <c r="J9" s="70">
        <v>0</v>
      </c>
      <c r="K9" s="79">
        <f t="shared" si="0"/>
        <v>6069.6900000000005</v>
      </c>
    </row>
    <row r="10" spans="1:11" s="76" customFormat="1" ht="12.75" customHeight="1">
      <c r="A10" s="156" t="s">
        <v>11</v>
      </c>
      <c r="B10" s="70">
        <v>0</v>
      </c>
      <c r="C10" s="70">
        <v>0</v>
      </c>
      <c r="D10" s="70">
        <v>0</v>
      </c>
      <c r="E10" s="70">
        <v>9</v>
      </c>
      <c r="F10" s="70">
        <v>0</v>
      </c>
      <c r="G10" s="70">
        <v>0</v>
      </c>
      <c r="H10" s="70">
        <v>0</v>
      </c>
      <c r="I10" s="70">
        <v>6886.95</v>
      </c>
      <c r="J10" s="70">
        <v>0</v>
      </c>
      <c r="K10" s="79">
        <f t="shared" si="0"/>
        <v>6895.95</v>
      </c>
    </row>
    <row r="11" spans="1:11" s="76" customFormat="1" ht="12.75" customHeight="1">
      <c r="A11" s="156" t="s">
        <v>12</v>
      </c>
      <c r="B11" s="70">
        <v>1500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1278.75</v>
      </c>
      <c r="J11" s="70">
        <v>0</v>
      </c>
      <c r="K11" s="79">
        <f t="shared" si="0"/>
        <v>2778.75</v>
      </c>
    </row>
    <row r="12" spans="1:11" s="76" customFormat="1" ht="12.75" customHeight="1">
      <c r="A12" s="156" t="s">
        <v>13</v>
      </c>
      <c r="B12" s="70">
        <v>0</v>
      </c>
      <c r="C12" s="70">
        <v>123.92</v>
      </c>
      <c r="D12" s="70">
        <v>460</v>
      </c>
      <c r="E12" s="70">
        <v>0</v>
      </c>
      <c r="F12" s="70">
        <v>0</v>
      </c>
      <c r="G12" s="70">
        <v>0</v>
      </c>
      <c r="H12" s="70">
        <v>0</v>
      </c>
      <c r="I12" s="70">
        <v>6514.47</v>
      </c>
      <c r="J12" s="70">
        <v>0</v>
      </c>
      <c r="K12" s="79">
        <f t="shared" si="0"/>
        <v>7098.39</v>
      </c>
    </row>
    <row r="13" spans="1:11" s="76" customFormat="1" ht="12.75" customHeight="1">
      <c r="A13" s="156" t="s">
        <v>14</v>
      </c>
      <c r="B13" s="70">
        <v>0</v>
      </c>
      <c r="C13" s="70">
        <v>226.85999999999999</v>
      </c>
      <c r="D13" s="70">
        <v>0</v>
      </c>
      <c r="E13" s="70">
        <v>29.43</v>
      </c>
      <c r="F13" s="70">
        <v>0</v>
      </c>
      <c r="G13" s="70">
        <v>89</v>
      </c>
      <c r="H13" s="70">
        <v>0</v>
      </c>
      <c r="I13" s="70">
        <v>33394.339999999997</v>
      </c>
      <c r="J13" s="70">
        <v>0</v>
      </c>
      <c r="K13" s="79">
        <f t="shared" si="0"/>
        <v>33739.629999999997</v>
      </c>
    </row>
    <row r="14" spans="1:11" s="76" customFormat="1" ht="12.75" customHeight="1">
      <c r="A14" s="156" t="s">
        <v>15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1500</v>
      </c>
      <c r="H14" s="70">
        <v>30000</v>
      </c>
      <c r="I14" s="70">
        <v>15920.259999999998</v>
      </c>
      <c r="J14" s="70">
        <v>0</v>
      </c>
      <c r="K14" s="79">
        <f t="shared" si="0"/>
        <v>47420.259999999995</v>
      </c>
    </row>
    <row r="15" spans="1:11" s="76" customFormat="1" ht="12.75" customHeight="1">
      <c r="A15" s="156" t="s">
        <v>51</v>
      </c>
      <c r="B15" s="70">
        <v>0</v>
      </c>
      <c r="C15" s="70">
        <v>0</v>
      </c>
      <c r="D15" s="70">
        <v>1746.76</v>
      </c>
      <c r="E15" s="70">
        <v>0</v>
      </c>
      <c r="F15" s="70">
        <v>0</v>
      </c>
      <c r="G15" s="70">
        <v>4091.12</v>
      </c>
      <c r="H15" s="70">
        <v>0</v>
      </c>
      <c r="I15" s="70">
        <v>3946.8</v>
      </c>
      <c r="J15" s="70">
        <v>0</v>
      </c>
      <c r="K15" s="79">
        <f t="shared" si="0"/>
        <v>9784.68</v>
      </c>
    </row>
    <row r="16" spans="1:11" s="76" customFormat="1" ht="12.75" customHeight="1">
      <c r="A16" s="156" t="s">
        <v>17</v>
      </c>
      <c r="B16" s="70">
        <v>0</v>
      </c>
      <c r="C16" s="70">
        <v>49.99</v>
      </c>
      <c r="D16" s="70">
        <v>125800</v>
      </c>
      <c r="E16" s="70">
        <v>12000</v>
      </c>
      <c r="F16" s="70">
        <v>8000</v>
      </c>
      <c r="G16" s="70">
        <v>14281.08</v>
      </c>
      <c r="H16" s="70">
        <v>0</v>
      </c>
      <c r="I16" s="70">
        <v>3777.8199999999997</v>
      </c>
      <c r="J16" s="70">
        <v>33750</v>
      </c>
      <c r="K16" s="79">
        <f t="shared" si="0"/>
        <v>197658.88999999998</v>
      </c>
    </row>
    <row r="17" spans="1:19" s="76" customFormat="1" ht="12.75" customHeight="1">
      <c r="A17" s="156" t="s">
        <v>18</v>
      </c>
      <c r="B17" s="70">
        <v>0</v>
      </c>
      <c r="C17" s="70">
        <v>0</v>
      </c>
      <c r="D17" s="70">
        <v>0</v>
      </c>
      <c r="E17" s="70">
        <v>50</v>
      </c>
      <c r="F17" s="70">
        <v>0</v>
      </c>
      <c r="G17" s="70">
        <v>2045.56</v>
      </c>
      <c r="H17" s="70">
        <v>0</v>
      </c>
      <c r="I17" s="70">
        <v>2553.5</v>
      </c>
      <c r="J17" s="70">
        <v>10000</v>
      </c>
      <c r="K17" s="79">
        <f t="shared" si="0"/>
        <v>14649.06</v>
      </c>
    </row>
    <row r="18" spans="1:19" s="76" customFormat="1" ht="12.75" customHeight="1">
      <c r="A18" s="156" t="s">
        <v>19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73.760000000000005</v>
      </c>
      <c r="J18" s="70">
        <v>0</v>
      </c>
      <c r="K18" s="79">
        <f t="shared" si="0"/>
        <v>73.760000000000005</v>
      </c>
    </row>
    <row r="19" spans="1:19" s="76" customFormat="1" ht="12.75" customHeight="1">
      <c r="A19" s="156" t="s">
        <v>20</v>
      </c>
      <c r="B19" s="70">
        <v>0</v>
      </c>
      <c r="C19" s="70">
        <v>281.38</v>
      </c>
      <c r="D19" s="70">
        <v>45</v>
      </c>
      <c r="E19" s="70">
        <v>390.01</v>
      </c>
      <c r="F19" s="70">
        <v>1001.51</v>
      </c>
      <c r="G19" s="70">
        <v>3068.34</v>
      </c>
      <c r="H19" s="70">
        <v>0</v>
      </c>
      <c r="I19" s="70">
        <v>81928.819999999992</v>
      </c>
      <c r="J19" s="70">
        <v>0</v>
      </c>
      <c r="K19" s="79">
        <f t="shared" si="0"/>
        <v>86715.06</v>
      </c>
    </row>
    <row r="20" spans="1:19" s="76" customFormat="1" ht="12.75" customHeight="1">
      <c r="A20" s="636" t="s">
        <v>21</v>
      </c>
      <c r="B20" s="70">
        <v>0</v>
      </c>
      <c r="C20" s="70">
        <v>0</v>
      </c>
      <c r="D20" s="70">
        <v>0</v>
      </c>
      <c r="E20" s="70">
        <v>0</v>
      </c>
      <c r="F20" s="70">
        <v>6604.16</v>
      </c>
      <c r="G20" s="70">
        <v>0</v>
      </c>
      <c r="H20" s="70">
        <v>0</v>
      </c>
      <c r="I20" s="70">
        <v>12110.19</v>
      </c>
      <c r="J20" s="70">
        <v>0</v>
      </c>
      <c r="K20" s="79">
        <f t="shared" si="0"/>
        <v>18714.349999999999</v>
      </c>
    </row>
    <row r="21" spans="1:19" s="67" customFormat="1" ht="21" customHeight="1" thickBot="1">
      <c r="A21" s="640" t="s">
        <v>6</v>
      </c>
      <c r="B21" s="834">
        <f>SUM(B6:B20)</f>
        <v>1500</v>
      </c>
      <c r="C21" s="834">
        <f t="shared" ref="C21:J21" si="1">SUM(C6:C20)</f>
        <v>931.62</v>
      </c>
      <c r="D21" s="834">
        <f t="shared" si="1"/>
        <v>128118.66</v>
      </c>
      <c r="E21" s="834">
        <f t="shared" si="1"/>
        <v>13241.63</v>
      </c>
      <c r="F21" s="834">
        <f t="shared" si="1"/>
        <v>15705.67</v>
      </c>
      <c r="G21" s="834">
        <f t="shared" si="1"/>
        <v>25144.22</v>
      </c>
      <c r="H21" s="834">
        <f>SUM(H6:H20)</f>
        <v>30000</v>
      </c>
      <c r="I21" s="834">
        <f t="shared" si="1"/>
        <v>359503.13</v>
      </c>
      <c r="J21" s="834">
        <f t="shared" si="1"/>
        <v>56019.09</v>
      </c>
      <c r="K21" s="834">
        <f>SUM(B21:J21)</f>
        <v>630164.02</v>
      </c>
      <c r="L21" s="66"/>
      <c r="M21" s="66"/>
      <c r="N21" s="66"/>
      <c r="O21" s="66"/>
      <c r="P21" s="66"/>
      <c r="Q21" s="66"/>
      <c r="R21" s="66"/>
      <c r="S21" s="66"/>
    </row>
    <row r="22" spans="1:19" s="76" customFormat="1" ht="20.25" customHeight="1" thickTop="1">
      <c r="A22" s="336" t="s">
        <v>84</v>
      </c>
      <c r="B22" s="322"/>
      <c r="C22" s="157"/>
      <c r="D22" s="157"/>
      <c r="E22" s="338"/>
      <c r="F22" s="157"/>
      <c r="G22" s="157"/>
      <c r="H22" s="157"/>
      <c r="I22" s="157"/>
      <c r="J22" s="157"/>
      <c r="K22" s="837"/>
    </row>
    <row r="23" spans="1:19" s="76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>
      <selection activeCell="J41" sqref="J41"/>
    </sheetView>
  </sheetViews>
  <sheetFormatPr baseColWidth="10" defaultColWidth="11.42578125" defaultRowHeight="11.25"/>
  <cols>
    <col min="1" max="1" width="26.140625" style="23" customWidth="1"/>
    <col min="2" max="6" width="16.7109375" style="23" customWidth="1"/>
    <col min="7" max="7" width="13.28515625" style="23" customWidth="1"/>
    <col min="8" max="8" width="11.7109375" style="23" bestFit="1" customWidth="1"/>
    <col min="9" max="256" width="11.42578125" style="23"/>
    <col min="257" max="257" width="26.140625" style="23" customWidth="1"/>
    <col min="258" max="258" width="11.7109375" style="23" bestFit="1" customWidth="1"/>
    <col min="259" max="262" width="11.7109375" style="23" customWidth="1"/>
    <col min="263" max="263" width="13.28515625" style="23" customWidth="1"/>
    <col min="264" max="264" width="11.7109375" style="23" bestFit="1" customWidth="1"/>
    <col min="265" max="512" width="11.42578125" style="23"/>
    <col min="513" max="513" width="26.140625" style="23" customWidth="1"/>
    <col min="514" max="514" width="11.7109375" style="23" bestFit="1" customWidth="1"/>
    <col min="515" max="518" width="11.7109375" style="23" customWidth="1"/>
    <col min="519" max="519" width="13.28515625" style="23" customWidth="1"/>
    <col min="520" max="520" width="11.7109375" style="23" bestFit="1" customWidth="1"/>
    <col min="521" max="768" width="11.42578125" style="23"/>
    <col min="769" max="769" width="26.140625" style="23" customWidth="1"/>
    <col min="770" max="770" width="11.7109375" style="23" bestFit="1" customWidth="1"/>
    <col min="771" max="774" width="11.7109375" style="23" customWidth="1"/>
    <col min="775" max="775" width="13.28515625" style="23" customWidth="1"/>
    <col min="776" max="776" width="11.7109375" style="23" bestFit="1" customWidth="1"/>
    <col min="777" max="1024" width="11.42578125" style="23"/>
    <col min="1025" max="1025" width="26.140625" style="23" customWidth="1"/>
    <col min="1026" max="1026" width="11.7109375" style="23" bestFit="1" customWidth="1"/>
    <col min="1027" max="1030" width="11.7109375" style="23" customWidth="1"/>
    <col min="1031" max="1031" width="13.28515625" style="23" customWidth="1"/>
    <col min="1032" max="1032" width="11.7109375" style="23" bestFit="1" customWidth="1"/>
    <col min="1033" max="1280" width="11.42578125" style="23"/>
    <col min="1281" max="1281" width="26.140625" style="23" customWidth="1"/>
    <col min="1282" max="1282" width="11.7109375" style="23" bestFit="1" customWidth="1"/>
    <col min="1283" max="1286" width="11.7109375" style="23" customWidth="1"/>
    <col min="1287" max="1287" width="13.28515625" style="23" customWidth="1"/>
    <col min="1288" max="1288" width="11.7109375" style="23" bestFit="1" customWidth="1"/>
    <col min="1289" max="1536" width="11.42578125" style="23"/>
    <col min="1537" max="1537" width="26.140625" style="23" customWidth="1"/>
    <col min="1538" max="1538" width="11.7109375" style="23" bestFit="1" customWidth="1"/>
    <col min="1539" max="1542" width="11.7109375" style="23" customWidth="1"/>
    <col min="1543" max="1543" width="13.28515625" style="23" customWidth="1"/>
    <col min="1544" max="1544" width="11.7109375" style="23" bestFit="1" customWidth="1"/>
    <col min="1545" max="1792" width="11.42578125" style="23"/>
    <col min="1793" max="1793" width="26.140625" style="23" customWidth="1"/>
    <col min="1794" max="1794" width="11.7109375" style="23" bestFit="1" customWidth="1"/>
    <col min="1795" max="1798" width="11.7109375" style="23" customWidth="1"/>
    <col min="1799" max="1799" width="13.28515625" style="23" customWidth="1"/>
    <col min="1800" max="1800" width="11.7109375" style="23" bestFit="1" customWidth="1"/>
    <col min="1801" max="2048" width="11.42578125" style="23"/>
    <col min="2049" max="2049" width="26.140625" style="23" customWidth="1"/>
    <col min="2050" max="2050" width="11.7109375" style="23" bestFit="1" customWidth="1"/>
    <col min="2051" max="2054" width="11.7109375" style="23" customWidth="1"/>
    <col min="2055" max="2055" width="13.28515625" style="23" customWidth="1"/>
    <col min="2056" max="2056" width="11.7109375" style="23" bestFit="1" customWidth="1"/>
    <col min="2057" max="2304" width="11.42578125" style="23"/>
    <col min="2305" max="2305" width="26.140625" style="23" customWidth="1"/>
    <col min="2306" max="2306" width="11.7109375" style="23" bestFit="1" customWidth="1"/>
    <col min="2307" max="2310" width="11.7109375" style="23" customWidth="1"/>
    <col min="2311" max="2311" width="13.28515625" style="23" customWidth="1"/>
    <col min="2312" max="2312" width="11.7109375" style="23" bestFit="1" customWidth="1"/>
    <col min="2313" max="2560" width="11.42578125" style="23"/>
    <col min="2561" max="2561" width="26.140625" style="23" customWidth="1"/>
    <col min="2562" max="2562" width="11.7109375" style="23" bestFit="1" customWidth="1"/>
    <col min="2563" max="2566" width="11.7109375" style="23" customWidth="1"/>
    <col min="2567" max="2567" width="13.28515625" style="23" customWidth="1"/>
    <col min="2568" max="2568" width="11.7109375" style="23" bestFit="1" customWidth="1"/>
    <col min="2569" max="2816" width="11.42578125" style="23"/>
    <col min="2817" max="2817" width="26.140625" style="23" customWidth="1"/>
    <col min="2818" max="2818" width="11.7109375" style="23" bestFit="1" customWidth="1"/>
    <col min="2819" max="2822" width="11.7109375" style="23" customWidth="1"/>
    <col min="2823" max="2823" width="13.28515625" style="23" customWidth="1"/>
    <col min="2824" max="2824" width="11.7109375" style="23" bestFit="1" customWidth="1"/>
    <col min="2825" max="3072" width="11.42578125" style="23"/>
    <col min="3073" max="3073" width="26.140625" style="23" customWidth="1"/>
    <col min="3074" max="3074" width="11.7109375" style="23" bestFit="1" customWidth="1"/>
    <col min="3075" max="3078" width="11.7109375" style="23" customWidth="1"/>
    <col min="3079" max="3079" width="13.28515625" style="23" customWidth="1"/>
    <col min="3080" max="3080" width="11.7109375" style="23" bestFit="1" customWidth="1"/>
    <col min="3081" max="3328" width="11.42578125" style="23"/>
    <col min="3329" max="3329" width="26.140625" style="23" customWidth="1"/>
    <col min="3330" max="3330" width="11.7109375" style="23" bestFit="1" customWidth="1"/>
    <col min="3331" max="3334" width="11.7109375" style="23" customWidth="1"/>
    <col min="3335" max="3335" width="13.28515625" style="23" customWidth="1"/>
    <col min="3336" max="3336" width="11.7109375" style="23" bestFit="1" customWidth="1"/>
    <col min="3337" max="3584" width="11.42578125" style="23"/>
    <col min="3585" max="3585" width="26.140625" style="23" customWidth="1"/>
    <col min="3586" max="3586" width="11.7109375" style="23" bestFit="1" customWidth="1"/>
    <col min="3587" max="3590" width="11.7109375" style="23" customWidth="1"/>
    <col min="3591" max="3591" width="13.28515625" style="23" customWidth="1"/>
    <col min="3592" max="3592" width="11.7109375" style="23" bestFit="1" customWidth="1"/>
    <col min="3593" max="3840" width="11.42578125" style="23"/>
    <col min="3841" max="3841" width="26.140625" style="23" customWidth="1"/>
    <col min="3842" max="3842" width="11.7109375" style="23" bestFit="1" customWidth="1"/>
    <col min="3843" max="3846" width="11.7109375" style="23" customWidth="1"/>
    <col min="3847" max="3847" width="13.28515625" style="23" customWidth="1"/>
    <col min="3848" max="3848" width="11.7109375" style="23" bestFit="1" customWidth="1"/>
    <col min="3849" max="4096" width="11.42578125" style="23"/>
    <col min="4097" max="4097" width="26.140625" style="23" customWidth="1"/>
    <col min="4098" max="4098" width="11.7109375" style="23" bestFit="1" customWidth="1"/>
    <col min="4099" max="4102" width="11.7109375" style="23" customWidth="1"/>
    <col min="4103" max="4103" width="13.28515625" style="23" customWidth="1"/>
    <col min="4104" max="4104" width="11.7109375" style="23" bestFit="1" customWidth="1"/>
    <col min="4105" max="4352" width="11.42578125" style="23"/>
    <col min="4353" max="4353" width="26.140625" style="23" customWidth="1"/>
    <col min="4354" max="4354" width="11.7109375" style="23" bestFit="1" customWidth="1"/>
    <col min="4355" max="4358" width="11.7109375" style="23" customWidth="1"/>
    <col min="4359" max="4359" width="13.28515625" style="23" customWidth="1"/>
    <col min="4360" max="4360" width="11.7109375" style="23" bestFit="1" customWidth="1"/>
    <col min="4361" max="4608" width="11.42578125" style="23"/>
    <col min="4609" max="4609" width="26.140625" style="23" customWidth="1"/>
    <col min="4610" max="4610" width="11.7109375" style="23" bestFit="1" customWidth="1"/>
    <col min="4611" max="4614" width="11.7109375" style="23" customWidth="1"/>
    <col min="4615" max="4615" width="13.28515625" style="23" customWidth="1"/>
    <col min="4616" max="4616" width="11.7109375" style="23" bestFit="1" customWidth="1"/>
    <col min="4617" max="4864" width="11.42578125" style="23"/>
    <col min="4865" max="4865" width="26.140625" style="23" customWidth="1"/>
    <col min="4866" max="4866" width="11.7109375" style="23" bestFit="1" customWidth="1"/>
    <col min="4867" max="4870" width="11.7109375" style="23" customWidth="1"/>
    <col min="4871" max="4871" width="13.28515625" style="23" customWidth="1"/>
    <col min="4872" max="4872" width="11.7109375" style="23" bestFit="1" customWidth="1"/>
    <col min="4873" max="5120" width="11.42578125" style="23"/>
    <col min="5121" max="5121" width="26.140625" style="23" customWidth="1"/>
    <col min="5122" max="5122" width="11.7109375" style="23" bestFit="1" customWidth="1"/>
    <col min="5123" max="5126" width="11.7109375" style="23" customWidth="1"/>
    <col min="5127" max="5127" width="13.28515625" style="23" customWidth="1"/>
    <col min="5128" max="5128" width="11.7109375" style="23" bestFit="1" customWidth="1"/>
    <col min="5129" max="5376" width="11.42578125" style="23"/>
    <col min="5377" max="5377" width="26.140625" style="23" customWidth="1"/>
    <col min="5378" max="5378" width="11.7109375" style="23" bestFit="1" customWidth="1"/>
    <col min="5379" max="5382" width="11.7109375" style="23" customWidth="1"/>
    <col min="5383" max="5383" width="13.28515625" style="23" customWidth="1"/>
    <col min="5384" max="5384" width="11.7109375" style="23" bestFit="1" customWidth="1"/>
    <col min="5385" max="5632" width="11.42578125" style="23"/>
    <col min="5633" max="5633" width="26.140625" style="23" customWidth="1"/>
    <col min="5634" max="5634" width="11.7109375" style="23" bestFit="1" customWidth="1"/>
    <col min="5635" max="5638" width="11.7109375" style="23" customWidth="1"/>
    <col min="5639" max="5639" width="13.28515625" style="23" customWidth="1"/>
    <col min="5640" max="5640" width="11.7109375" style="23" bestFit="1" customWidth="1"/>
    <col min="5641" max="5888" width="11.42578125" style="23"/>
    <col min="5889" max="5889" width="26.140625" style="23" customWidth="1"/>
    <col min="5890" max="5890" width="11.7109375" style="23" bestFit="1" customWidth="1"/>
    <col min="5891" max="5894" width="11.7109375" style="23" customWidth="1"/>
    <col min="5895" max="5895" width="13.28515625" style="23" customWidth="1"/>
    <col min="5896" max="5896" width="11.7109375" style="23" bestFit="1" customWidth="1"/>
    <col min="5897" max="6144" width="11.42578125" style="23"/>
    <col min="6145" max="6145" width="26.140625" style="23" customWidth="1"/>
    <col min="6146" max="6146" width="11.7109375" style="23" bestFit="1" customWidth="1"/>
    <col min="6147" max="6150" width="11.7109375" style="23" customWidth="1"/>
    <col min="6151" max="6151" width="13.28515625" style="23" customWidth="1"/>
    <col min="6152" max="6152" width="11.7109375" style="23" bestFit="1" customWidth="1"/>
    <col min="6153" max="6400" width="11.42578125" style="23"/>
    <col min="6401" max="6401" width="26.140625" style="23" customWidth="1"/>
    <col min="6402" max="6402" width="11.7109375" style="23" bestFit="1" customWidth="1"/>
    <col min="6403" max="6406" width="11.7109375" style="23" customWidth="1"/>
    <col min="6407" max="6407" width="13.28515625" style="23" customWidth="1"/>
    <col min="6408" max="6408" width="11.7109375" style="23" bestFit="1" customWidth="1"/>
    <col min="6409" max="6656" width="11.42578125" style="23"/>
    <col min="6657" max="6657" width="26.140625" style="23" customWidth="1"/>
    <col min="6658" max="6658" width="11.7109375" style="23" bestFit="1" customWidth="1"/>
    <col min="6659" max="6662" width="11.7109375" style="23" customWidth="1"/>
    <col min="6663" max="6663" width="13.28515625" style="23" customWidth="1"/>
    <col min="6664" max="6664" width="11.7109375" style="23" bestFit="1" customWidth="1"/>
    <col min="6665" max="6912" width="11.42578125" style="23"/>
    <col min="6913" max="6913" width="26.140625" style="23" customWidth="1"/>
    <col min="6914" max="6914" width="11.7109375" style="23" bestFit="1" customWidth="1"/>
    <col min="6915" max="6918" width="11.7109375" style="23" customWidth="1"/>
    <col min="6919" max="6919" width="13.28515625" style="23" customWidth="1"/>
    <col min="6920" max="6920" width="11.7109375" style="23" bestFit="1" customWidth="1"/>
    <col min="6921" max="7168" width="11.42578125" style="23"/>
    <col min="7169" max="7169" width="26.140625" style="23" customWidth="1"/>
    <col min="7170" max="7170" width="11.7109375" style="23" bestFit="1" customWidth="1"/>
    <col min="7171" max="7174" width="11.7109375" style="23" customWidth="1"/>
    <col min="7175" max="7175" width="13.28515625" style="23" customWidth="1"/>
    <col min="7176" max="7176" width="11.7109375" style="23" bestFit="1" customWidth="1"/>
    <col min="7177" max="7424" width="11.42578125" style="23"/>
    <col min="7425" max="7425" width="26.140625" style="23" customWidth="1"/>
    <col min="7426" max="7426" width="11.7109375" style="23" bestFit="1" customWidth="1"/>
    <col min="7427" max="7430" width="11.7109375" style="23" customWidth="1"/>
    <col min="7431" max="7431" width="13.28515625" style="23" customWidth="1"/>
    <col min="7432" max="7432" width="11.7109375" style="23" bestFit="1" customWidth="1"/>
    <col min="7433" max="7680" width="11.42578125" style="23"/>
    <col min="7681" max="7681" width="26.140625" style="23" customWidth="1"/>
    <col min="7682" max="7682" width="11.7109375" style="23" bestFit="1" customWidth="1"/>
    <col min="7683" max="7686" width="11.7109375" style="23" customWidth="1"/>
    <col min="7687" max="7687" width="13.28515625" style="23" customWidth="1"/>
    <col min="7688" max="7688" width="11.7109375" style="23" bestFit="1" customWidth="1"/>
    <col min="7689" max="7936" width="11.42578125" style="23"/>
    <col min="7937" max="7937" width="26.140625" style="23" customWidth="1"/>
    <col min="7938" max="7938" width="11.7109375" style="23" bestFit="1" customWidth="1"/>
    <col min="7939" max="7942" width="11.7109375" style="23" customWidth="1"/>
    <col min="7943" max="7943" width="13.28515625" style="23" customWidth="1"/>
    <col min="7944" max="7944" width="11.7109375" style="23" bestFit="1" customWidth="1"/>
    <col min="7945" max="8192" width="11.42578125" style="23"/>
    <col min="8193" max="8193" width="26.140625" style="23" customWidth="1"/>
    <col min="8194" max="8194" width="11.7109375" style="23" bestFit="1" customWidth="1"/>
    <col min="8195" max="8198" width="11.7109375" style="23" customWidth="1"/>
    <col min="8199" max="8199" width="13.28515625" style="23" customWidth="1"/>
    <col min="8200" max="8200" width="11.7109375" style="23" bestFit="1" customWidth="1"/>
    <col min="8201" max="8448" width="11.42578125" style="23"/>
    <col min="8449" max="8449" width="26.140625" style="23" customWidth="1"/>
    <col min="8450" max="8450" width="11.7109375" style="23" bestFit="1" customWidth="1"/>
    <col min="8451" max="8454" width="11.7109375" style="23" customWidth="1"/>
    <col min="8455" max="8455" width="13.28515625" style="23" customWidth="1"/>
    <col min="8456" max="8456" width="11.7109375" style="23" bestFit="1" customWidth="1"/>
    <col min="8457" max="8704" width="11.42578125" style="23"/>
    <col min="8705" max="8705" width="26.140625" style="23" customWidth="1"/>
    <col min="8706" max="8706" width="11.7109375" style="23" bestFit="1" customWidth="1"/>
    <col min="8707" max="8710" width="11.7109375" style="23" customWidth="1"/>
    <col min="8711" max="8711" width="13.28515625" style="23" customWidth="1"/>
    <col min="8712" max="8712" width="11.7109375" style="23" bestFit="1" customWidth="1"/>
    <col min="8713" max="8960" width="11.42578125" style="23"/>
    <col min="8961" max="8961" width="26.140625" style="23" customWidth="1"/>
    <col min="8962" max="8962" width="11.7109375" style="23" bestFit="1" customWidth="1"/>
    <col min="8963" max="8966" width="11.7109375" style="23" customWidth="1"/>
    <col min="8967" max="8967" width="13.28515625" style="23" customWidth="1"/>
    <col min="8968" max="8968" width="11.7109375" style="23" bestFit="1" customWidth="1"/>
    <col min="8969" max="9216" width="11.42578125" style="23"/>
    <col min="9217" max="9217" width="26.140625" style="23" customWidth="1"/>
    <col min="9218" max="9218" width="11.7109375" style="23" bestFit="1" customWidth="1"/>
    <col min="9219" max="9222" width="11.7109375" style="23" customWidth="1"/>
    <col min="9223" max="9223" width="13.28515625" style="23" customWidth="1"/>
    <col min="9224" max="9224" width="11.7109375" style="23" bestFit="1" customWidth="1"/>
    <col min="9225" max="9472" width="11.42578125" style="23"/>
    <col min="9473" max="9473" width="26.140625" style="23" customWidth="1"/>
    <col min="9474" max="9474" width="11.7109375" style="23" bestFit="1" customWidth="1"/>
    <col min="9475" max="9478" width="11.7109375" style="23" customWidth="1"/>
    <col min="9479" max="9479" width="13.28515625" style="23" customWidth="1"/>
    <col min="9480" max="9480" width="11.7109375" style="23" bestFit="1" customWidth="1"/>
    <col min="9481" max="9728" width="11.42578125" style="23"/>
    <col min="9729" max="9729" width="26.140625" style="23" customWidth="1"/>
    <col min="9730" max="9730" width="11.7109375" style="23" bestFit="1" customWidth="1"/>
    <col min="9731" max="9734" width="11.7109375" style="23" customWidth="1"/>
    <col min="9735" max="9735" width="13.28515625" style="23" customWidth="1"/>
    <col min="9736" max="9736" width="11.7109375" style="23" bestFit="1" customWidth="1"/>
    <col min="9737" max="9984" width="11.42578125" style="23"/>
    <col min="9985" max="9985" width="26.140625" style="23" customWidth="1"/>
    <col min="9986" max="9986" width="11.7109375" style="23" bestFit="1" customWidth="1"/>
    <col min="9987" max="9990" width="11.7109375" style="23" customWidth="1"/>
    <col min="9991" max="9991" width="13.28515625" style="23" customWidth="1"/>
    <col min="9992" max="9992" width="11.7109375" style="23" bestFit="1" customWidth="1"/>
    <col min="9993" max="10240" width="11.42578125" style="23"/>
    <col min="10241" max="10241" width="26.140625" style="23" customWidth="1"/>
    <col min="10242" max="10242" width="11.7109375" style="23" bestFit="1" customWidth="1"/>
    <col min="10243" max="10246" width="11.7109375" style="23" customWidth="1"/>
    <col min="10247" max="10247" width="13.28515625" style="23" customWidth="1"/>
    <col min="10248" max="10248" width="11.7109375" style="23" bestFit="1" customWidth="1"/>
    <col min="10249" max="10496" width="11.42578125" style="23"/>
    <col min="10497" max="10497" width="26.140625" style="23" customWidth="1"/>
    <col min="10498" max="10498" width="11.7109375" style="23" bestFit="1" customWidth="1"/>
    <col min="10499" max="10502" width="11.7109375" style="23" customWidth="1"/>
    <col min="10503" max="10503" width="13.28515625" style="23" customWidth="1"/>
    <col min="10504" max="10504" width="11.7109375" style="23" bestFit="1" customWidth="1"/>
    <col min="10505" max="10752" width="11.42578125" style="23"/>
    <col min="10753" max="10753" width="26.140625" style="23" customWidth="1"/>
    <col min="10754" max="10754" width="11.7109375" style="23" bestFit="1" customWidth="1"/>
    <col min="10755" max="10758" width="11.7109375" style="23" customWidth="1"/>
    <col min="10759" max="10759" width="13.28515625" style="23" customWidth="1"/>
    <col min="10760" max="10760" width="11.7109375" style="23" bestFit="1" customWidth="1"/>
    <col min="10761" max="11008" width="11.42578125" style="23"/>
    <col min="11009" max="11009" width="26.140625" style="23" customWidth="1"/>
    <col min="11010" max="11010" width="11.7109375" style="23" bestFit="1" customWidth="1"/>
    <col min="11011" max="11014" width="11.7109375" style="23" customWidth="1"/>
    <col min="11015" max="11015" width="13.28515625" style="23" customWidth="1"/>
    <col min="11016" max="11016" width="11.7109375" style="23" bestFit="1" customWidth="1"/>
    <col min="11017" max="11264" width="11.42578125" style="23"/>
    <col min="11265" max="11265" width="26.140625" style="23" customWidth="1"/>
    <col min="11266" max="11266" width="11.7109375" style="23" bestFit="1" customWidth="1"/>
    <col min="11267" max="11270" width="11.7109375" style="23" customWidth="1"/>
    <col min="11271" max="11271" width="13.28515625" style="23" customWidth="1"/>
    <col min="11272" max="11272" width="11.7109375" style="23" bestFit="1" customWidth="1"/>
    <col min="11273" max="11520" width="11.42578125" style="23"/>
    <col min="11521" max="11521" width="26.140625" style="23" customWidth="1"/>
    <col min="11522" max="11522" width="11.7109375" style="23" bestFit="1" customWidth="1"/>
    <col min="11523" max="11526" width="11.7109375" style="23" customWidth="1"/>
    <col min="11527" max="11527" width="13.28515625" style="23" customWidth="1"/>
    <col min="11528" max="11528" width="11.7109375" style="23" bestFit="1" customWidth="1"/>
    <col min="11529" max="11776" width="11.42578125" style="23"/>
    <col min="11777" max="11777" width="26.140625" style="23" customWidth="1"/>
    <col min="11778" max="11778" width="11.7109375" style="23" bestFit="1" customWidth="1"/>
    <col min="11779" max="11782" width="11.7109375" style="23" customWidth="1"/>
    <col min="11783" max="11783" width="13.28515625" style="23" customWidth="1"/>
    <col min="11784" max="11784" width="11.7109375" style="23" bestFit="1" customWidth="1"/>
    <col min="11785" max="12032" width="11.42578125" style="23"/>
    <col min="12033" max="12033" width="26.140625" style="23" customWidth="1"/>
    <col min="12034" max="12034" width="11.7109375" style="23" bestFit="1" customWidth="1"/>
    <col min="12035" max="12038" width="11.7109375" style="23" customWidth="1"/>
    <col min="12039" max="12039" width="13.28515625" style="23" customWidth="1"/>
    <col min="12040" max="12040" width="11.7109375" style="23" bestFit="1" customWidth="1"/>
    <col min="12041" max="12288" width="11.42578125" style="23"/>
    <col min="12289" max="12289" width="26.140625" style="23" customWidth="1"/>
    <col min="12290" max="12290" width="11.7109375" style="23" bestFit="1" customWidth="1"/>
    <col min="12291" max="12294" width="11.7109375" style="23" customWidth="1"/>
    <col min="12295" max="12295" width="13.28515625" style="23" customWidth="1"/>
    <col min="12296" max="12296" width="11.7109375" style="23" bestFit="1" customWidth="1"/>
    <col min="12297" max="12544" width="11.42578125" style="23"/>
    <col min="12545" max="12545" width="26.140625" style="23" customWidth="1"/>
    <col min="12546" max="12546" width="11.7109375" style="23" bestFit="1" customWidth="1"/>
    <col min="12547" max="12550" width="11.7109375" style="23" customWidth="1"/>
    <col min="12551" max="12551" width="13.28515625" style="23" customWidth="1"/>
    <col min="12552" max="12552" width="11.7109375" style="23" bestFit="1" customWidth="1"/>
    <col min="12553" max="12800" width="11.42578125" style="23"/>
    <col min="12801" max="12801" width="26.140625" style="23" customWidth="1"/>
    <col min="12802" max="12802" width="11.7109375" style="23" bestFit="1" customWidth="1"/>
    <col min="12803" max="12806" width="11.7109375" style="23" customWidth="1"/>
    <col min="12807" max="12807" width="13.28515625" style="23" customWidth="1"/>
    <col min="12808" max="12808" width="11.7109375" style="23" bestFit="1" customWidth="1"/>
    <col min="12809" max="13056" width="11.42578125" style="23"/>
    <col min="13057" max="13057" width="26.140625" style="23" customWidth="1"/>
    <col min="13058" max="13058" width="11.7109375" style="23" bestFit="1" customWidth="1"/>
    <col min="13059" max="13062" width="11.7109375" style="23" customWidth="1"/>
    <col min="13063" max="13063" width="13.28515625" style="23" customWidth="1"/>
    <col min="13064" max="13064" width="11.7109375" style="23" bestFit="1" customWidth="1"/>
    <col min="13065" max="13312" width="11.42578125" style="23"/>
    <col min="13313" max="13313" width="26.140625" style="23" customWidth="1"/>
    <col min="13314" max="13314" width="11.7109375" style="23" bestFit="1" customWidth="1"/>
    <col min="13315" max="13318" width="11.7109375" style="23" customWidth="1"/>
    <col min="13319" max="13319" width="13.28515625" style="23" customWidth="1"/>
    <col min="13320" max="13320" width="11.7109375" style="23" bestFit="1" customWidth="1"/>
    <col min="13321" max="13568" width="11.42578125" style="23"/>
    <col min="13569" max="13569" width="26.140625" style="23" customWidth="1"/>
    <col min="13570" max="13570" width="11.7109375" style="23" bestFit="1" customWidth="1"/>
    <col min="13571" max="13574" width="11.7109375" style="23" customWidth="1"/>
    <col min="13575" max="13575" width="13.28515625" style="23" customWidth="1"/>
    <col min="13576" max="13576" width="11.7109375" style="23" bestFit="1" customWidth="1"/>
    <col min="13577" max="13824" width="11.42578125" style="23"/>
    <col min="13825" max="13825" width="26.140625" style="23" customWidth="1"/>
    <col min="13826" max="13826" width="11.7109375" style="23" bestFit="1" customWidth="1"/>
    <col min="13827" max="13830" width="11.7109375" style="23" customWidth="1"/>
    <col min="13831" max="13831" width="13.28515625" style="23" customWidth="1"/>
    <col min="13832" max="13832" width="11.7109375" style="23" bestFit="1" customWidth="1"/>
    <col min="13833" max="14080" width="11.42578125" style="23"/>
    <col min="14081" max="14081" width="26.140625" style="23" customWidth="1"/>
    <col min="14082" max="14082" width="11.7109375" style="23" bestFit="1" customWidth="1"/>
    <col min="14083" max="14086" width="11.7109375" style="23" customWidth="1"/>
    <col min="14087" max="14087" width="13.28515625" style="23" customWidth="1"/>
    <col min="14088" max="14088" width="11.7109375" style="23" bestFit="1" customWidth="1"/>
    <col min="14089" max="14336" width="11.42578125" style="23"/>
    <col min="14337" max="14337" width="26.140625" style="23" customWidth="1"/>
    <col min="14338" max="14338" width="11.7109375" style="23" bestFit="1" customWidth="1"/>
    <col min="14339" max="14342" width="11.7109375" style="23" customWidth="1"/>
    <col min="14343" max="14343" width="13.28515625" style="23" customWidth="1"/>
    <col min="14344" max="14344" width="11.7109375" style="23" bestFit="1" customWidth="1"/>
    <col min="14345" max="14592" width="11.42578125" style="23"/>
    <col min="14593" max="14593" width="26.140625" style="23" customWidth="1"/>
    <col min="14594" max="14594" width="11.7109375" style="23" bestFit="1" customWidth="1"/>
    <col min="14595" max="14598" width="11.7109375" style="23" customWidth="1"/>
    <col min="14599" max="14599" width="13.28515625" style="23" customWidth="1"/>
    <col min="14600" max="14600" width="11.7109375" style="23" bestFit="1" customWidth="1"/>
    <col min="14601" max="14848" width="11.42578125" style="23"/>
    <col min="14849" max="14849" width="26.140625" style="23" customWidth="1"/>
    <col min="14850" max="14850" width="11.7109375" style="23" bestFit="1" customWidth="1"/>
    <col min="14851" max="14854" width="11.7109375" style="23" customWidth="1"/>
    <col min="14855" max="14855" width="13.28515625" style="23" customWidth="1"/>
    <col min="14856" max="14856" width="11.7109375" style="23" bestFit="1" customWidth="1"/>
    <col min="14857" max="15104" width="11.42578125" style="23"/>
    <col min="15105" max="15105" width="26.140625" style="23" customWidth="1"/>
    <col min="15106" max="15106" width="11.7109375" style="23" bestFit="1" customWidth="1"/>
    <col min="15107" max="15110" width="11.7109375" style="23" customWidth="1"/>
    <col min="15111" max="15111" width="13.28515625" style="23" customWidth="1"/>
    <col min="15112" max="15112" width="11.7109375" style="23" bestFit="1" customWidth="1"/>
    <col min="15113" max="15360" width="11.42578125" style="23"/>
    <col min="15361" max="15361" width="26.140625" style="23" customWidth="1"/>
    <col min="15362" max="15362" width="11.7109375" style="23" bestFit="1" customWidth="1"/>
    <col min="15363" max="15366" width="11.7109375" style="23" customWidth="1"/>
    <col min="15367" max="15367" width="13.28515625" style="23" customWidth="1"/>
    <col min="15368" max="15368" width="11.7109375" style="23" bestFit="1" customWidth="1"/>
    <col min="15369" max="15616" width="11.42578125" style="23"/>
    <col min="15617" max="15617" width="26.140625" style="23" customWidth="1"/>
    <col min="15618" max="15618" width="11.7109375" style="23" bestFit="1" customWidth="1"/>
    <col min="15619" max="15622" width="11.7109375" style="23" customWidth="1"/>
    <col min="15623" max="15623" width="13.28515625" style="23" customWidth="1"/>
    <col min="15624" max="15624" width="11.7109375" style="23" bestFit="1" customWidth="1"/>
    <col min="15625" max="15872" width="11.42578125" style="23"/>
    <col min="15873" max="15873" width="26.140625" style="23" customWidth="1"/>
    <col min="15874" max="15874" width="11.7109375" style="23" bestFit="1" customWidth="1"/>
    <col min="15875" max="15878" width="11.7109375" style="23" customWidth="1"/>
    <col min="15879" max="15879" width="13.28515625" style="23" customWidth="1"/>
    <col min="15880" max="15880" width="11.7109375" style="23" bestFit="1" customWidth="1"/>
    <col min="15881" max="16128" width="11.42578125" style="23"/>
    <col min="16129" max="16129" width="26.140625" style="23" customWidth="1"/>
    <col min="16130" max="16130" width="11.7109375" style="23" bestFit="1" customWidth="1"/>
    <col min="16131" max="16134" width="11.7109375" style="23" customWidth="1"/>
    <col min="16135" max="16135" width="13.28515625" style="23" customWidth="1"/>
    <col min="16136" max="16136" width="11.7109375" style="23" bestFit="1" customWidth="1"/>
    <col min="16137" max="16384" width="11.42578125" style="23"/>
  </cols>
  <sheetData>
    <row r="1" spans="1:8" s="68" customFormat="1" ht="10.15" customHeight="1">
      <c r="A1" s="441" t="s">
        <v>120</v>
      </c>
      <c r="B1" s="442"/>
      <c r="C1" s="442"/>
      <c r="D1" s="442"/>
      <c r="E1" s="442"/>
      <c r="F1" s="442"/>
      <c r="G1" s="443"/>
    </row>
    <row r="2" spans="1:8" s="258" customFormat="1" ht="22.15" customHeight="1">
      <c r="A2" s="436" t="s">
        <v>168</v>
      </c>
      <c r="B2" s="444"/>
      <c r="C2" s="444"/>
      <c r="D2" s="444"/>
      <c r="E2" s="444"/>
      <c r="F2" s="444"/>
      <c r="G2" s="445"/>
    </row>
    <row r="3" spans="1:8" ht="13.15" customHeight="1" thickBot="1">
      <c r="A3" s="321" t="s">
        <v>4</v>
      </c>
      <c r="B3" s="339"/>
      <c r="C3" s="339"/>
      <c r="D3" s="339"/>
      <c r="E3" s="339"/>
      <c r="F3" s="339"/>
      <c r="G3" s="318"/>
    </row>
    <row r="4" spans="1:8" s="102" customFormat="1" ht="45" customHeight="1" thickTop="1">
      <c r="A4" s="101" t="s">
        <v>50</v>
      </c>
      <c r="B4" s="101" t="s">
        <v>121</v>
      </c>
      <c r="C4" s="101" t="s">
        <v>122</v>
      </c>
      <c r="D4" s="101" t="s">
        <v>123</v>
      </c>
      <c r="E4" s="101" t="s">
        <v>124</v>
      </c>
      <c r="F4" s="101" t="s">
        <v>125</v>
      </c>
      <c r="G4" s="712" t="s">
        <v>6</v>
      </c>
    </row>
    <row r="5" spans="1:8" s="103" customFormat="1" ht="12.75" customHeight="1">
      <c r="A5" s="156" t="s">
        <v>7</v>
      </c>
      <c r="B5" s="835">
        <v>1495.7</v>
      </c>
      <c r="C5" s="835">
        <v>615005.87</v>
      </c>
      <c r="D5" s="835">
        <v>17808.330000000002</v>
      </c>
      <c r="E5" s="835">
        <v>247209.44000000006</v>
      </c>
      <c r="F5" s="835">
        <v>5124.7</v>
      </c>
      <c r="G5" s="79">
        <f>SUM(B5:F5)</f>
        <v>886644.03999999992</v>
      </c>
      <c r="H5" s="203"/>
    </row>
    <row r="6" spans="1:8" s="103" customFormat="1" ht="12.75" customHeight="1">
      <c r="A6" s="156" t="s">
        <v>8</v>
      </c>
      <c r="B6" s="835">
        <v>1589.5099999999998</v>
      </c>
      <c r="C6" s="835">
        <v>280155.27999999991</v>
      </c>
      <c r="D6" s="835">
        <v>10981.18</v>
      </c>
      <c r="E6" s="835">
        <v>28835.959999999995</v>
      </c>
      <c r="F6" s="835">
        <v>2234.2399999999998</v>
      </c>
      <c r="G6" s="79">
        <f t="shared" ref="G6:G19" si="0">SUM(B6:F6)</f>
        <v>323796.16999999993</v>
      </c>
      <c r="H6" s="203"/>
    </row>
    <row r="7" spans="1:8" s="103" customFormat="1" ht="12.75" customHeight="1">
      <c r="A7" s="156" t="s">
        <v>9</v>
      </c>
      <c r="B7" s="835">
        <v>1663.71</v>
      </c>
      <c r="C7" s="835">
        <v>733056.27</v>
      </c>
      <c r="D7" s="835">
        <v>51200.37</v>
      </c>
      <c r="E7" s="835">
        <v>112817.34999999996</v>
      </c>
      <c r="F7" s="835">
        <v>6921.41</v>
      </c>
      <c r="G7" s="79">
        <f t="shared" si="0"/>
        <v>905659.11</v>
      </c>
      <c r="H7" s="203"/>
    </row>
    <row r="8" spans="1:8" s="103" customFormat="1" ht="12.75" customHeight="1">
      <c r="A8" s="156" t="s">
        <v>10</v>
      </c>
      <c r="B8" s="835">
        <v>215.78</v>
      </c>
      <c r="C8" s="835">
        <v>107271.18999999999</v>
      </c>
      <c r="D8" s="835">
        <v>3492.61</v>
      </c>
      <c r="E8" s="835">
        <v>12216.39</v>
      </c>
      <c r="F8" s="835">
        <v>902.55</v>
      </c>
      <c r="G8" s="79">
        <f t="shared" si="0"/>
        <v>124098.51999999999</v>
      </c>
      <c r="H8" s="203"/>
    </row>
    <row r="9" spans="1:8" s="103" customFormat="1" ht="12.75" customHeight="1">
      <c r="A9" s="156" t="s">
        <v>11</v>
      </c>
      <c r="B9" s="835">
        <v>127.31</v>
      </c>
      <c r="C9" s="835">
        <v>61714.240000000005</v>
      </c>
      <c r="D9" s="835">
        <v>4635.1400000000003</v>
      </c>
      <c r="E9" s="835">
        <v>10328.819999999996</v>
      </c>
      <c r="F9" s="835">
        <v>536.62</v>
      </c>
      <c r="G9" s="79">
        <f t="shared" si="0"/>
        <v>77342.12999999999</v>
      </c>
      <c r="H9" s="203"/>
    </row>
    <row r="10" spans="1:8" s="103" customFormat="1" ht="12.75" customHeight="1">
      <c r="A10" s="156" t="s">
        <v>12</v>
      </c>
      <c r="B10" s="835">
        <v>1568.03</v>
      </c>
      <c r="C10" s="835">
        <v>30375.08</v>
      </c>
      <c r="D10" s="835">
        <v>3201.62</v>
      </c>
      <c r="E10" s="835">
        <v>2801.38</v>
      </c>
      <c r="F10" s="835">
        <v>250.19</v>
      </c>
      <c r="G10" s="79">
        <f t="shared" si="0"/>
        <v>38196.300000000003</v>
      </c>
      <c r="H10" s="203"/>
    </row>
    <row r="11" spans="1:8" s="103" customFormat="1" ht="12.75" customHeight="1">
      <c r="A11" s="156" t="s">
        <v>13</v>
      </c>
      <c r="B11" s="835">
        <v>287.80999999999995</v>
      </c>
      <c r="C11" s="835">
        <v>133114.59</v>
      </c>
      <c r="D11" s="835">
        <v>7961.9800000000005</v>
      </c>
      <c r="E11" s="835">
        <v>11000.259999999998</v>
      </c>
      <c r="F11" s="835">
        <v>1227.52</v>
      </c>
      <c r="G11" s="79">
        <f t="shared" si="0"/>
        <v>153592.16</v>
      </c>
      <c r="H11" s="203"/>
    </row>
    <row r="12" spans="1:8" s="103" customFormat="1" ht="12.75" customHeight="1">
      <c r="A12" s="156" t="s">
        <v>14</v>
      </c>
      <c r="B12" s="835">
        <v>1154.6400000000001</v>
      </c>
      <c r="C12" s="835">
        <v>363100.81</v>
      </c>
      <c r="D12" s="835">
        <v>35169.9</v>
      </c>
      <c r="E12" s="835">
        <v>46153.950000000012</v>
      </c>
      <c r="F12" s="835">
        <v>3474.59</v>
      </c>
      <c r="G12" s="79">
        <f t="shared" si="0"/>
        <v>449053.89000000007</v>
      </c>
      <c r="H12" s="203"/>
    </row>
    <row r="13" spans="1:8" s="103" customFormat="1" ht="12.75" customHeight="1">
      <c r="A13" s="156" t="s">
        <v>15</v>
      </c>
      <c r="B13" s="835">
        <v>1356.33</v>
      </c>
      <c r="C13" s="835">
        <v>113989.12</v>
      </c>
      <c r="D13" s="835">
        <v>8493.5600000000013</v>
      </c>
      <c r="E13" s="835">
        <v>30607.31</v>
      </c>
      <c r="F13" s="835">
        <v>31272.23</v>
      </c>
      <c r="G13" s="79">
        <f t="shared" si="0"/>
        <v>185718.55000000002</v>
      </c>
      <c r="H13" s="203"/>
    </row>
    <row r="14" spans="1:8" s="103" customFormat="1" ht="12.75" customHeight="1">
      <c r="A14" s="156" t="s">
        <v>51</v>
      </c>
      <c r="B14" s="835">
        <v>503.38</v>
      </c>
      <c r="C14" s="835">
        <v>182060.89000000004</v>
      </c>
      <c r="D14" s="835">
        <v>10363.849999999997</v>
      </c>
      <c r="E14" s="835">
        <v>23912.15</v>
      </c>
      <c r="F14" s="835">
        <v>1946.95</v>
      </c>
      <c r="G14" s="79">
        <f t="shared" si="0"/>
        <v>218787.22000000006</v>
      </c>
      <c r="H14" s="203"/>
    </row>
    <row r="15" spans="1:8" s="103" customFormat="1" ht="12.75" customHeight="1">
      <c r="A15" s="156" t="s">
        <v>17</v>
      </c>
      <c r="B15" s="835">
        <v>487.79</v>
      </c>
      <c r="C15" s="835">
        <v>243998.95000000004</v>
      </c>
      <c r="D15" s="835">
        <v>23864.870000000003</v>
      </c>
      <c r="E15" s="835">
        <v>204261.37000000002</v>
      </c>
      <c r="F15" s="835">
        <v>35461.96</v>
      </c>
      <c r="G15" s="79">
        <f t="shared" si="0"/>
        <v>508074.94000000012</v>
      </c>
      <c r="H15" s="203"/>
    </row>
    <row r="16" spans="1:8" s="103" customFormat="1" ht="12.75" customHeight="1">
      <c r="A16" s="156" t="s">
        <v>18</v>
      </c>
      <c r="B16" s="835">
        <v>0</v>
      </c>
      <c r="C16" s="835">
        <v>137762.03999999995</v>
      </c>
      <c r="D16" s="835">
        <v>6038.3000000000011</v>
      </c>
      <c r="E16" s="835">
        <v>13593.589999999998</v>
      </c>
      <c r="F16" s="835">
        <v>11378.470000000001</v>
      </c>
      <c r="G16" s="79">
        <f t="shared" si="0"/>
        <v>168772.39999999994</v>
      </c>
      <c r="H16" s="203"/>
    </row>
    <row r="17" spans="1:8" s="103" customFormat="1" ht="12.75" customHeight="1">
      <c r="A17" s="156" t="s">
        <v>19</v>
      </c>
      <c r="B17" s="835">
        <v>0</v>
      </c>
      <c r="C17" s="835">
        <v>76710.619999999981</v>
      </c>
      <c r="D17" s="835">
        <v>7894.260000000002</v>
      </c>
      <c r="E17" s="835">
        <v>2417.7999999999997</v>
      </c>
      <c r="F17" s="835">
        <v>812.39</v>
      </c>
      <c r="G17" s="79">
        <f t="shared" si="0"/>
        <v>87835.069999999978</v>
      </c>
      <c r="H17" s="203"/>
    </row>
    <row r="18" spans="1:8" s="103" customFormat="1" ht="12.75" customHeight="1">
      <c r="A18" s="156" t="s">
        <v>20</v>
      </c>
      <c r="B18" s="835">
        <v>2345.4799999999996</v>
      </c>
      <c r="C18" s="835">
        <v>528241.22999999986</v>
      </c>
      <c r="D18" s="835">
        <v>36054.54</v>
      </c>
      <c r="E18" s="835">
        <v>219453.82999999993</v>
      </c>
      <c r="F18" s="835">
        <v>4400.74</v>
      </c>
      <c r="G18" s="79">
        <f t="shared" si="0"/>
        <v>790495.81999999983</v>
      </c>
      <c r="H18" s="203"/>
    </row>
    <row r="19" spans="1:8" s="103" customFormat="1" ht="12.75" customHeight="1">
      <c r="A19" s="636" t="s">
        <v>21</v>
      </c>
      <c r="B19" s="835">
        <v>1103.53</v>
      </c>
      <c r="C19" s="835">
        <v>281008.16000000003</v>
      </c>
      <c r="D19" s="835">
        <v>18100.48</v>
      </c>
      <c r="E19" s="835">
        <v>39900.340000000011</v>
      </c>
      <c r="F19" s="835">
        <v>2400.94</v>
      </c>
      <c r="G19" s="79">
        <f t="shared" si="0"/>
        <v>342513.45000000007</v>
      </c>
      <c r="H19" s="203"/>
    </row>
    <row r="20" spans="1:8" s="166" customFormat="1" ht="21" customHeight="1" thickBot="1">
      <c r="A20" s="640" t="s">
        <v>6</v>
      </c>
      <c r="B20" s="838">
        <f t="shared" ref="B20:G20" si="1">SUM(B5:B19)</f>
        <v>13899</v>
      </c>
      <c r="C20" s="838">
        <f t="shared" si="1"/>
        <v>3887564.3400000008</v>
      </c>
      <c r="D20" s="838">
        <f t="shared" si="1"/>
        <v>245260.99000000002</v>
      </c>
      <c r="E20" s="838">
        <f t="shared" si="1"/>
        <v>1005509.9400000001</v>
      </c>
      <c r="F20" s="838">
        <f t="shared" si="1"/>
        <v>108345.5</v>
      </c>
      <c r="G20" s="836">
        <f t="shared" si="1"/>
        <v>5260579.7699999996</v>
      </c>
      <c r="H20" s="203"/>
    </row>
    <row r="21" spans="1:8" s="103" customFormat="1" ht="11.65" customHeight="1" thickTop="1">
      <c r="A21" s="341" t="s">
        <v>126</v>
      </c>
      <c r="B21" s="342"/>
      <c r="C21" s="340"/>
      <c r="D21" s="340"/>
      <c r="E21" s="342"/>
      <c r="F21" s="340"/>
      <c r="G21" s="343"/>
      <c r="H21" s="249"/>
    </row>
    <row r="22" spans="1:8" s="103" customFormat="1" ht="11.65" customHeight="1">
      <c r="A22" s="341" t="s">
        <v>127</v>
      </c>
      <c r="B22" s="342"/>
      <c r="C22" s="340"/>
      <c r="D22" s="340"/>
      <c r="E22" s="342"/>
      <c r="F22" s="340"/>
      <c r="G22" s="344"/>
      <c r="H22" s="249"/>
    </row>
    <row r="23" spans="1:8" s="103" customFormat="1" ht="11.65" customHeight="1">
      <c r="A23" s="341" t="s">
        <v>128</v>
      </c>
      <c r="B23" s="342"/>
      <c r="C23" s="340"/>
      <c r="D23" s="340"/>
      <c r="E23" s="342"/>
      <c r="F23" s="340"/>
      <c r="G23" s="343"/>
      <c r="H23" s="249"/>
    </row>
    <row r="24" spans="1:8" s="103" customFormat="1" ht="11.65" customHeight="1">
      <c r="A24" s="341" t="s">
        <v>129</v>
      </c>
      <c r="B24" s="342"/>
      <c r="C24" s="340"/>
      <c r="D24" s="340"/>
      <c r="E24" s="340"/>
      <c r="F24" s="340"/>
      <c r="G24" s="345"/>
      <c r="H24" s="249"/>
    </row>
    <row r="25" spans="1:8" s="103" customFormat="1" ht="11.65" customHeight="1">
      <c r="A25" s="346" t="s">
        <v>130</v>
      </c>
      <c r="B25" s="347"/>
      <c r="C25" s="348"/>
      <c r="D25" s="348"/>
      <c r="E25" s="348"/>
      <c r="F25" s="348"/>
      <c r="G25" s="349"/>
      <c r="H25" s="249"/>
    </row>
    <row r="26" spans="1:8" s="68" customFormat="1" ht="16.149999999999999" customHeight="1">
      <c r="A26" s="874" t="s">
        <v>84</v>
      </c>
      <c r="B26" s="875"/>
      <c r="C26" s="875"/>
      <c r="D26" s="876"/>
      <c r="E26" s="876"/>
      <c r="F26" s="876"/>
      <c r="G26" s="877"/>
    </row>
    <row r="27" spans="1:8" s="68" customFormat="1">
      <c r="C27" s="249"/>
      <c r="D27" s="249"/>
      <c r="E27" s="249"/>
      <c r="F27" s="249"/>
    </row>
    <row r="28" spans="1:8" s="68" customFormat="1"/>
    <row r="29" spans="1:8" s="68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63"/>
  <sheetViews>
    <sheetView showGridLines="0" zoomScaleNormal="100" zoomScaleSheetLayoutView="100" workbookViewId="0"/>
  </sheetViews>
  <sheetFormatPr baseColWidth="10" defaultRowHeight="12.75"/>
  <cols>
    <col min="1" max="1" width="27.28515625" style="167" customWidth="1"/>
    <col min="2" max="2" width="11.5703125" style="167" customWidth="1"/>
    <col min="3" max="3" width="12.5703125" style="167" customWidth="1"/>
    <col min="4" max="8" width="11.42578125" style="167"/>
    <col min="9" max="9" width="13" style="167" customWidth="1"/>
    <col min="10" max="12" width="11.42578125" style="167"/>
    <col min="13" max="13" width="13.85546875" style="167" customWidth="1"/>
    <col min="14" max="15" width="11.42578125" style="167"/>
    <col min="16" max="16" width="13.85546875" style="167" customWidth="1"/>
    <col min="17" max="17" width="11.7109375" style="167" customWidth="1"/>
    <col min="18" max="18" width="12.140625" style="167" customWidth="1"/>
    <col min="19" max="19" width="11.28515625" style="167" customWidth="1"/>
    <col min="20" max="20" width="9.7109375" style="167" customWidth="1"/>
    <col min="21" max="21" width="12.28515625" style="167" customWidth="1"/>
    <col min="22" max="25" width="11.42578125" style="167"/>
    <col min="26" max="26" width="13.85546875" style="167" customWidth="1"/>
    <col min="27" max="27" width="10.42578125" style="167" customWidth="1"/>
    <col min="28" max="30" width="10.28515625" style="167" customWidth="1"/>
    <col min="31" max="31" width="9.85546875" style="167" customWidth="1"/>
    <col min="32" max="32" width="10.28515625" style="167" customWidth="1"/>
    <col min="33" max="33" width="11.42578125" style="167"/>
    <col min="34" max="34" width="11.28515625" style="167" customWidth="1"/>
    <col min="35" max="36" width="11.42578125" style="167" customWidth="1"/>
    <col min="37" max="37" width="11.5703125" style="167" customWidth="1"/>
    <col min="38" max="38" width="12.28515625" style="167" customWidth="1"/>
    <col min="39" max="39" width="10.7109375" style="167" customWidth="1"/>
    <col min="40" max="40" width="9.5703125" style="167" customWidth="1"/>
    <col min="41" max="41" width="11.42578125" style="167"/>
    <col min="42" max="42" width="12" style="167" customWidth="1"/>
    <col min="43" max="43" width="11.42578125" style="167"/>
    <col min="44" max="44" width="13.28515625" style="167" customWidth="1"/>
    <col min="45" max="45" width="11.42578125" style="167"/>
    <col min="46" max="46" width="22.28515625" style="169" customWidth="1"/>
    <col min="47" max="16384" width="11.42578125" style="167"/>
  </cols>
  <sheetData>
    <row r="1" spans="1:45" s="169" customFormat="1">
      <c r="A1" s="934" t="s">
        <v>120</v>
      </c>
      <c r="B1" s="932"/>
      <c r="C1" s="932"/>
      <c r="D1" s="932"/>
      <c r="E1" s="932"/>
      <c r="F1" s="932"/>
      <c r="G1" s="932"/>
      <c r="H1" s="932"/>
      <c r="I1" s="933"/>
      <c r="J1" s="932"/>
      <c r="K1" s="932"/>
      <c r="L1" s="932"/>
      <c r="M1" s="932"/>
      <c r="N1" s="932"/>
      <c r="O1" s="932"/>
      <c r="P1" s="932"/>
      <c r="Q1" s="935"/>
      <c r="R1" s="935"/>
      <c r="S1" s="935"/>
      <c r="T1" s="935"/>
      <c r="U1" s="935"/>
      <c r="V1" s="935"/>
      <c r="W1" s="935"/>
      <c r="X1" s="935"/>
      <c r="Y1" s="935"/>
      <c r="Z1" s="935"/>
      <c r="AA1" s="935"/>
      <c r="AB1" s="935"/>
      <c r="AC1" s="935"/>
      <c r="AD1" s="935"/>
      <c r="AE1" s="935"/>
      <c r="AF1" s="935"/>
      <c r="AG1" s="935"/>
      <c r="AH1" s="935"/>
      <c r="AI1" s="935"/>
      <c r="AJ1" s="935"/>
      <c r="AK1" s="935"/>
      <c r="AL1" s="935"/>
      <c r="AM1" s="935"/>
      <c r="AN1" s="935"/>
      <c r="AO1" s="935"/>
      <c r="AP1" s="935"/>
      <c r="AQ1" s="935"/>
      <c r="AR1" s="1025"/>
    </row>
    <row r="2" spans="1:45" s="169" customFormat="1">
      <c r="A2" s="934" t="s">
        <v>546</v>
      </c>
      <c r="B2" s="713"/>
      <c r="C2" s="713"/>
      <c r="D2" s="713"/>
      <c r="E2" s="713"/>
      <c r="F2" s="713"/>
      <c r="G2" s="713"/>
      <c r="H2" s="713"/>
      <c r="I2" s="93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713"/>
      <c r="AI2" s="713"/>
      <c r="AJ2" s="713"/>
      <c r="AK2" s="713"/>
      <c r="AL2" s="713"/>
      <c r="AM2" s="713"/>
      <c r="AN2" s="713"/>
      <c r="AO2" s="713"/>
      <c r="AP2" s="713"/>
      <c r="AQ2" s="713"/>
      <c r="AR2" s="1026"/>
    </row>
    <row r="3" spans="1:45" s="169" customFormat="1" ht="12" customHeight="1" thickBot="1">
      <c r="A3" s="321" t="s">
        <v>4</v>
      </c>
      <c r="B3" s="714"/>
      <c r="C3" s="714"/>
      <c r="D3" s="714"/>
      <c r="E3" s="714"/>
      <c r="F3" s="714"/>
      <c r="G3" s="714"/>
      <c r="H3" s="714"/>
      <c r="I3" s="715"/>
      <c r="J3" s="714"/>
      <c r="K3" s="714"/>
      <c r="L3" s="714"/>
      <c r="M3" s="714"/>
      <c r="N3" s="714"/>
      <c r="O3" s="718"/>
      <c r="P3" s="715"/>
      <c r="Q3" s="716"/>
      <c r="R3" s="716"/>
      <c r="S3" s="716"/>
      <c r="T3" s="716"/>
      <c r="U3" s="715"/>
      <c r="V3" s="717"/>
      <c r="W3" s="717"/>
      <c r="X3" s="718"/>
      <c r="Y3" s="718"/>
      <c r="Z3" s="718"/>
      <c r="AA3" s="715"/>
      <c r="AB3" s="719"/>
      <c r="AC3" s="719"/>
      <c r="AD3" s="719"/>
      <c r="AE3" s="719"/>
      <c r="AF3" s="719"/>
      <c r="AG3" s="719"/>
      <c r="AH3" s="715"/>
      <c r="AI3" s="916"/>
      <c r="AJ3" s="916"/>
      <c r="AK3" s="916"/>
      <c r="AL3" s="916"/>
      <c r="AM3" s="715"/>
      <c r="AN3" s="714"/>
      <c r="AO3" s="714"/>
      <c r="AP3" s="714"/>
      <c r="AQ3" s="714"/>
      <c r="AR3" s="1027"/>
    </row>
    <row r="4" spans="1:45" s="169" customFormat="1" ht="34.5" thickTop="1">
      <c r="A4" s="168" t="s">
        <v>29</v>
      </c>
      <c r="B4" s="1008" t="s">
        <v>459</v>
      </c>
      <c r="C4" s="1011" t="s">
        <v>358</v>
      </c>
      <c r="D4" s="1014" t="s">
        <v>359</v>
      </c>
      <c r="E4" s="1015" t="s">
        <v>360</v>
      </c>
      <c r="F4" s="1015" t="s">
        <v>361</v>
      </c>
      <c r="G4" s="1015" t="s">
        <v>362</v>
      </c>
      <c r="H4" s="1015" t="s">
        <v>363</v>
      </c>
      <c r="I4" s="1008" t="s">
        <v>364</v>
      </c>
      <c r="J4" s="1011" t="s">
        <v>365</v>
      </c>
      <c r="K4" s="1014" t="s">
        <v>366</v>
      </c>
      <c r="L4" s="1015" t="s">
        <v>367</v>
      </c>
      <c r="M4" s="1008" t="s">
        <v>368</v>
      </c>
      <c r="N4" s="1014" t="s">
        <v>369</v>
      </c>
      <c r="O4" s="1015" t="s">
        <v>370</v>
      </c>
      <c r="P4" s="1008" t="s">
        <v>371</v>
      </c>
      <c r="Q4" s="1014" t="s">
        <v>372</v>
      </c>
      <c r="R4" s="1015" t="s">
        <v>373</v>
      </c>
      <c r="S4" s="1015" t="s">
        <v>374</v>
      </c>
      <c r="T4" s="1015" t="s">
        <v>538</v>
      </c>
      <c r="U4" s="1008" t="s">
        <v>375</v>
      </c>
      <c r="V4" s="1014" t="s">
        <v>377</v>
      </c>
      <c r="W4" s="1015" t="s">
        <v>378</v>
      </c>
      <c r="X4" s="1015" t="s">
        <v>379</v>
      </c>
      <c r="Y4" s="1015" t="s">
        <v>539</v>
      </c>
      <c r="Z4" s="1008" t="s">
        <v>380</v>
      </c>
      <c r="AA4" s="1011" t="s">
        <v>381</v>
      </c>
      <c r="AB4" s="1014" t="s">
        <v>382</v>
      </c>
      <c r="AC4" s="1015" t="s">
        <v>383</v>
      </c>
      <c r="AD4" s="1015" t="s">
        <v>384</v>
      </c>
      <c r="AE4" s="1015" t="s">
        <v>540</v>
      </c>
      <c r="AF4" s="1015" t="s">
        <v>541</v>
      </c>
      <c r="AG4" s="1015" t="s">
        <v>376</v>
      </c>
      <c r="AH4" s="1008" t="s">
        <v>385</v>
      </c>
      <c r="AI4" s="1014" t="s">
        <v>386</v>
      </c>
      <c r="AJ4" s="1015" t="s">
        <v>387</v>
      </c>
      <c r="AK4" s="1015" t="s">
        <v>542</v>
      </c>
      <c r="AL4" s="1008" t="s">
        <v>388</v>
      </c>
      <c r="AM4" s="1011" t="s">
        <v>389</v>
      </c>
      <c r="AN4" s="1014" t="s">
        <v>390</v>
      </c>
      <c r="AO4" s="1015" t="s">
        <v>391</v>
      </c>
      <c r="AP4" s="1008" t="s">
        <v>392</v>
      </c>
      <c r="AQ4" s="1011" t="s">
        <v>152</v>
      </c>
      <c r="AR4" s="1028" t="s">
        <v>6</v>
      </c>
    </row>
    <row r="5" spans="1:45" s="169" customFormat="1">
      <c r="A5" s="913" t="s">
        <v>7</v>
      </c>
      <c r="B5" s="1009">
        <v>1304.3800000000001</v>
      </c>
      <c r="C5" s="1012">
        <v>50518.46</v>
      </c>
      <c r="D5" s="1016">
        <v>2639.79</v>
      </c>
      <c r="E5" s="1017">
        <v>12877.26</v>
      </c>
      <c r="F5" s="1017">
        <v>172782.21</v>
      </c>
      <c r="G5" s="1017">
        <v>0</v>
      </c>
      <c r="H5" s="1017">
        <v>997.67</v>
      </c>
      <c r="I5" s="1018">
        <f t="shared" ref="I5:I19" si="0">SUM(D5:H5)</f>
        <v>189296.93</v>
      </c>
      <c r="J5" s="1021">
        <v>324908.28000000003</v>
      </c>
      <c r="K5" s="1016">
        <v>50254.1</v>
      </c>
      <c r="L5" s="1017">
        <v>0</v>
      </c>
      <c r="M5" s="1018">
        <f t="shared" ref="M5:M19" si="1">L5+K5</f>
        <v>50254.1</v>
      </c>
      <c r="N5" s="1016">
        <v>4020.7799999999997</v>
      </c>
      <c r="O5" s="1017">
        <v>1187.0999999999999</v>
      </c>
      <c r="P5" s="1018">
        <f t="shared" ref="P5:P19" si="2">SUM(N5:O5)</f>
        <v>5207.8799999999992</v>
      </c>
      <c r="Q5" s="1016">
        <v>415.25</v>
      </c>
      <c r="R5" s="1017">
        <v>2460.3599999999997</v>
      </c>
      <c r="S5" s="1017">
        <v>4661.25</v>
      </c>
      <c r="T5" s="1017">
        <v>53.17</v>
      </c>
      <c r="U5" s="1018">
        <f t="shared" ref="U5:U19" si="3">T5+S5+R5+Q5</f>
        <v>7590.03</v>
      </c>
      <c r="V5" s="1016">
        <v>962.56999999999994</v>
      </c>
      <c r="W5" s="1017">
        <v>895.87</v>
      </c>
      <c r="X5" s="1017">
        <v>3456.25</v>
      </c>
      <c r="Y5" s="1017">
        <v>1458.18</v>
      </c>
      <c r="Z5" s="1018">
        <f t="shared" ref="Z5:Z19" si="4">SUM(V5:Y5)</f>
        <v>6772.8700000000008</v>
      </c>
      <c r="AA5" s="1012">
        <v>108389.17</v>
      </c>
      <c r="AB5" s="1016">
        <v>0</v>
      </c>
      <c r="AC5" s="1017">
        <v>0</v>
      </c>
      <c r="AD5" s="1017">
        <v>0</v>
      </c>
      <c r="AE5" s="1017">
        <v>0</v>
      </c>
      <c r="AF5" s="1017">
        <v>664.61</v>
      </c>
      <c r="AG5" s="1017">
        <v>564.84999999999991</v>
      </c>
      <c r="AH5" s="1018">
        <f t="shared" ref="AH5:AH19" si="5">AG5+AF5+AE5+AD5+AC5+AB5</f>
        <v>1229.46</v>
      </c>
      <c r="AI5" s="1016">
        <v>93483.230000000025</v>
      </c>
      <c r="AJ5" s="1017">
        <v>34727.509999999995</v>
      </c>
      <c r="AK5" s="1017">
        <v>2495.77</v>
      </c>
      <c r="AL5" s="1018">
        <f t="shared" ref="AL5:AL19" si="6">AK5+AJ5+AI5</f>
        <v>130706.51000000001</v>
      </c>
      <c r="AM5" s="1012">
        <v>5124.7</v>
      </c>
      <c r="AN5" s="1016">
        <v>0</v>
      </c>
      <c r="AO5" s="1017">
        <v>0</v>
      </c>
      <c r="AP5" s="1018">
        <f t="shared" ref="AP5:AP19" si="7">SUM(AN5:AO5)</f>
        <v>0</v>
      </c>
      <c r="AQ5" s="1012">
        <v>5341.27</v>
      </c>
      <c r="AR5" s="1029">
        <f t="shared" ref="AR5:AR19" si="8">AQ5+AP5+AM5+AL5+AH5+AA5+Z5+U5+P5+M5+J5+I5+C5+B5</f>
        <v>886644.03999999992</v>
      </c>
    </row>
    <row r="6" spans="1:45" s="169" customFormat="1">
      <c r="A6" s="913" t="s">
        <v>8</v>
      </c>
      <c r="B6" s="1009">
        <v>512.70000000000005</v>
      </c>
      <c r="C6" s="1012">
        <v>15004.509999999998</v>
      </c>
      <c r="D6" s="1016">
        <v>1065.57</v>
      </c>
      <c r="E6" s="1017">
        <v>7905.68</v>
      </c>
      <c r="F6" s="1017">
        <v>84070.18</v>
      </c>
      <c r="G6" s="1017">
        <v>0</v>
      </c>
      <c r="H6" s="1017">
        <v>471.18999999999994</v>
      </c>
      <c r="I6" s="1018">
        <f t="shared" si="0"/>
        <v>93512.62</v>
      </c>
      <c r="J6" s="1021">
        <v>158423.33999999997</v>
      </c>
      <c r="K6" s="1016">
        <v>13214.81</v>
      </c>
      <c r="L6" s="1017">
        <v>0</v>
      </c>
      <c r="M6" s="1018">
        <f t="shared" si="1"/>
        <v>13214.81</v>
      </c>
      <c r="N6" s="1016">
        <v>1363.47</v>
      </c>
      <c r="O6" s="1017">
        <v>838.51</v>
      </c>
      <c r="P6" s="1018">
        <f t="shared" si="2"/>
        <v>2201.98</v>
      </c>
      <c r="Q6" s="1016">
        <v>5238.5700000000006</v>
      </c>
      <c r="R6" s="1017">
        <v>1342.8500000000001</v>
      </c>
      <c r="S6" s="1017">
        <v>2047.71</v>
      </c>
      <c r="T6" s="1017">
        <v>15.59</v>
      </c>
      <c r="U6" s="1018">
        <f t="shared" si="3"/>
        <v>8644.7200000000012</v>
      </c>
      <c r="V6" s="1016">
        <v>1355.87</v>
      </c>
      <c r="W6" s="1017">
        <v>2152.59</v>
      </c>
      <c r="X6" s="1017">
        <v>8469.23</v>
      </c>
      <c r="Y6" s="1017">
        <v>167.79999999999998</v>
      </c>
      <c r="Z6" s="1018">
        <f t="shared" si="4"/>
        <v>12145.489999999998</v>
      </c>
      <c r="AA6" s="1012">
        <v>0</v>
      </c>
      <c r="AB6" s="1016">
        <v>2.37</v>
      </c>
      <c r="AC6" s="1017">
        <v>0</v>
      </c>
      <c r="AD6" s="1017">
        <v>0</v>
      </c>
      <c r="AE6" s="1017">
        <v>0</v>
      </c>
      <c r="AF6" s="1017">
        <v>1153.6799999999998</v>
      </c>
      <c r="AG6" s="1017">
        <v>161.92000000000002</v>
      </c>
      <c r="AH6" s="1018">
        <f t="shared" si="5"/>
        <v>1317.9699999999998</v>
      </c>
      <c r="AI6" s="1016">
        <v>12921.590000000002</v>
      </c>
      <c r="AJ6" s="1017">
        <v>1690.71</v>
      </c>
      <c r="AK6" s="1017">
        <v>304.95</v>
      </c>
      <c r="AL6" s="1018">
        <f t="shared" si="6"/>
        <v>14917.250000000002</v>
      </c>
      <c r="AM6" s="1012">
        <v>2234.2399999999998</v>
      </c>
      <c r="AN6" s="1016">
        <v>0</v>
      </c>
      <c r="AO6" s="1017">
        <v>0</v>
      </c>
      <c r="AP6" s="1018">
        <f t="shared" si="7"/>
        <v>0</v>
      </c>
      <c r="AQ6" s="1012">
        <v>1666.54</v>
      </c>
      <c r="AR6" s="1029">
        <f t="shared" si="8"/>
        <v>323796.17</v>
      </c>
    </row>
    <row r="7" spans="1:45" s="169" customFormat="1">
      <c r="A7" s="913" t="s">
        <v>9</v>
      </c>
      <c r="B7" s="1009">
        <v>1567.3100000000002</v>
      </c>
      <c r="C7" s="1012">
        <v>49248.43</v>
      </c>
      <c r="D7" s="1016">
        <v>3085.94</v>
      </c>
      <c r="E7" s="1017">
        <v>18322.73</v>
      </c>
      <c r="F7" s="1017">
        <v>228072.67</v>
      </c>
      <c r="G7" s="1017">
        <v>11.32</v>
      </c>
      <c r="H7" s="1017">
        <v>1060.0500000000002</v>
      </c>
      <c r="I7" s="1018">
        <f t="shared" si="0"/>
        <v>250552.71000000002</v>
      </c>
      <c r="J7" s="1021">
        <v>403009.17</v>
      </c>
      <c r="K7" s="1016">
        <v>30179.06</v>
      </c>
      <c r="L7" s="1017">
        <v>66.900000000000006</v>
      </c>
      <c r="M7" s="1018">
        <f t="shared" si="1"/>
        <v>30245.960000000003</v>
      </c>
      <c r="N7" s="1016">
        <v>4248.42</v>
      </c>
      <c r="O7" s="1017">
        <v>1249.9000000000001</v>
      </c>
      <c r="P7" s="1018">
        <f t="shared" si="2"/>
        <v>5498.32</v>
      </c>
      <c r="Q7" s="1016">
        <v>16726.650000000001</v>
      </c>
      <c r="R7" s="1017">
        <v>2775.15</v>
      </c>
      <c r="S7" s="1017">
        <v>15369.5</v>
      </c>
      <c r="T7" s="1017">
        <v>8495.4599999999991</v>
      </c>
      <c r="U7" s="1018">
        <f t="shared" si="3"/>
        <v>43366.76</v>
      </c>
      <c r="V7" s="1016">
        <v>1609.09</v>
      </c>
      <c r="W7" s="1017">
        <v>4395.7699999999995</v>
      </c>
      <c r="X7" s="1017">
        <v>28910.51</v>
      </c>
      <c r="Y7" s="1017">
        <v>1337.97</v>
      </c>
      <c r="Z7" s="1018">
        <f t="shared" si="4"/>
        <v>36253.339999999997</v>
      </c>
      <c r="AA7" s="1012">
        <v>0</v>
      </c>
      <c r="AB7" s="1016">
        <v>18358.39</v>
      </c>
      <c r="AC7" s="1017">
        <v>12269.09</v>
      </c>
      <c r="AD7" s="1017">
        <v>0</v>
      </c>
      <c r="AE7" s="1017">
        <v>0</v>
      </c>
      <c r="AF7" s="1017">
        <v>864.56</v>
      </c>
      <c r="AG7" s="1017">
        <v>892.12</v>
      </c>
      <c r="AH7" s="1018">
        <f t="shared" si="5"/>
        <v>32384.16</v>
      </c>
      <c r="AI7" s="1016">
        <v>30445.55</v>
      </c>
      <c r="AJ7" s="1017">
        <v>13339.75</v>
      </c>
      <c r="AK7" s="1017">
        <v>394.54999999999995</v>
      </c>
      <c r="AL7" s="1018">
        <f t="shared" si="6"/>
        <v>44179.85</v>
      </c>
      <c r="AM7" s="1012">
        <v>6921.41</v>
      </c>
      <c r="AN7" s="1016">
        <v>0</v>
      </c>
      <c r="AO7" s="1017">
        <v>0</v>
      </c>
      <c r="AP7" s="1018">
        <f t="shared" si="7"/>
        <v>0</v>
      </c>
      <c r="AQ7" s="1012">
        <v>2431.69</v>
      </c>
      <c r="AR7" s="1029">
        <f t="shared" si="8"/>
        <v>905659.11</v>
      </c>
    </row>
    <row r="8" spans="1:45" s="169" customFormat="1">
      <c r="A8" s="913" t="s">
        <v>10</v>
      </c>
      <c r="B8" s="1009">
        <v>215.78</v>
      </c>
      <c r="C8" s="1012">
        <v>5099.8999999999996</v>
      </c>
      <c r="D8" s="1016">
        <v>668.08</v>
      </c>
      <c r="E8" s="1017">
        <v>3322.92</v>
      </c>
      <c r="F8" s="1017">
        <v>26099.47</v>
      </c>
      <c r="G8" s="1017">
        <v>0</v>
      </c>
      <c r="H8" s="1017">
        <v>340.84999999999997</v>
      </c>
      <c r="I8" s="1018">
        <f t="shared" si="0"/>
        <v>30431.32</v>
      </c>
      <c r="J8" s="1021">
        <v>60298.16</v>
      </c>
      <c r="K8" s="1016">
        <v>11437.14</v>
      </c>
      <c r="L8" s="1017">
        <v>0</v>
      </c>
      <c r="M8" s="1018">
        <f t="shared" si="1"/>
        <v>11437.14</v>
      </c>
      <c r="N8" s="1016">
        <v>561.76</v>
      </c>
      <c r="O8" s="1017">
        <v>161.9</v>
      </c>
      <c r="P8" s="1018">
        <f t="shared" si="2"/>
        <v>723.66</v>
      </c>
      <c r="Q8" s="1016">
        <v>1292.9099999999999</v>
      </c>
      <c r="R8" s="1017">
        <v>838</v>
      </c>
      <c r="S8" s="1017">
        <v>505.92</v>
      </c>
      <c r="T8" s="1017">
        <v>18.170000000000002</v>
      </c>
      <c r="U8" s="1018">
        <f t="shared" si="3"/>
        <v>2655</v>
      </c>
      <c r="V8" s="1016">
        <v>430.89</v>
      </c>
      <c r="W8" s="1017">
        <v>962.22</v>
      </c>
      <c r="X8" s="1017">
        <v>4262.51</v>
      </c>
      <c r="Y8" s="1017">
        <v>47.7</v>
      </c>
      <c r="Z8" s="1018">
        <f t="shared" si="4"/>
        <v>5703.3200000000006</v>
      </c>
      <c r="AA8" s="1012">
        <v>0</v>
      </c>
      <c r="AB8" s="1016">
        <v>0</v>
      </c>
      <c r="AC8" s="1017">
        <v>0</v>
      </c>
      <c r="AD8" s="1017">
        <v>0</v>
      </c>
      <c r="AE8" s="1017">
        <v>0</v>
      </c>
      <c r="AF8" s="1017">
        <v>261.25</v>
      </c>
      <c r="AG8" s="1017">
        <v>150.66999999999999</v>
      </c>
      <c r="AH8" s="1018">
        <f t="shared" si="5"/>
        <v>411.91999999999996</v>
      </c>
      <c r="AI8" s="1016">
        <v>5626.32</v>
      </c>
      <c r="AJ8" s="1017">
        <v>343.37</v>
      </c>
      <c r="AK8" s="1017">
        <v>20</v>
      </c>
      <c r="AL8" s="1018">
        <f t="shared" si="6"/>
        <v>5989.69</v>
      </c>
      <c r="AM8" s="1012">
        <v>902.55</v>
      </c>
      <c r="AN8" s="1016">
        <v>0</v>
      </c>
      <c r="AO8" s="1017">
        <v>0</v>
      </c>
      <c r="AP8" s="1018">
        <f t="shared" si="7"/>
        <v>0</v>
      </c>
      <c r="AQ8" s="1012">
        <v>230.08</v>
      </c>
      <c r="AR8" s="1029">
        <f t="shared" si="8"/>
        <v>124098.51999999999</v>
      </c>
    </row>
    <row r="9" spans="1:45" s="169" customFormat="1">
      <c r="A9" s="913" t="s">
        <v>11</v>
      </c>
      <c r="B9" s="1009">
        <v>118.31</v>
      </c>
      <c r="C9" s="1012">
        <v>3093.8900000000003</v>
      </c>
      <c r="D9" s="1016">
        <v>469.44</v>
      </c>
      <c r="E9" s="1017">
        <v>2056.5100000000002</v>
      </c>
      <c r="F9" s="1017">
        <v>20635.64</v>
      </c>
      <c r="G9" s="1017">
        <v>0</v>
      </c>
      <c r="H9" s="1017">
        <v>309.91000000000003</v>
      </c>
      <c r="I9" s="1018">
        <f t="shared" si="0"/>
        <v>23471.5</v>
      </c>
      <c r="J9" s="1021">
        <v>28560.79</v>
      </c>
      <c r="K9" s="1016">
        <v>6585.02</v>
      </c>
      <c r="L9" s="1017">
        <v>0</v>
      </c>
      <c r="M9" s="1018">
        <f t="shared" si="1"/>
        <v>6585.02</v>
      </c>
      <c r="N9" s="1016">
        <v>360.94000000000005</v>
      </c>
      <c r="O9" s="1017">
        <v>128.5</v>
      </c>
      <c r="P9" s="1018">
        <f t="shared" si="2"/>
        <v>489.44000000000005</v>
      </c>
      <c r="Q9" s="1016">
        <v>2775.46</v>
      </c>
      <c r="R9" s="1017">
        <v>884.56999999999994</v>
      </c>
      <c r="S9" s="1017">
        <v>382.17</v>
      </c>
      <c r="T9" s="1017">
        <v>0</v>
      </c>
      <c r="U9" s="1018">
        <f t="shared" si="3"/>
        <v>4042.2</v>
      </c>
      <c r="V9" s="1016">
        <v>302.36</v>
      </c>
      <c r="W9" s="1017">
        <v>817.98</v>
      </c>
      <c r="X9" s="1017">
        <v>1582.53</v>
      </c>
      <c r="Y9" s="1017">
        <v>0</v>
      </c>
      <c r="Z9" s="1018">
        <f t="shared" si="4"/>
        <v>2702.87</v>
      </c>
      <c r="AA9" s="1012">
        <v>0</v>
      </c>
      <c r="AB9" s="1016">
        <v>0</v>
      </c>
      <c r="AC9" s="1017">
        <v>0</v>
      </c>
      <c r="AD9" s="1017">
        <v>0</v>
      </c>
      <c r="AE9" s="1017">
        <v>0</v>
      </c>
      <c r="AF9" s="1017">
        <v>532.15</v>
      </c>
      <c r="AG9" s="1017">
        <v>191.3</v>
      </c>
      <c r="AH9" s="1018">
        <f t="shared" si="5"/>
        <v>723.45</v>
      </c>
      <c r="AI9" s="1016">
        <v>5331.6500000000005</v>
      </c>
      <c r="AJ9" s="1017">
        <v>1555.3</v>
      </c>
      <c r="AK9" s="1017">
        <v>0</v>
      </c>
      <c r="AL9" s="1018">
        <f t="shared" si="6"/>
        <v>6886.9500000000007</v>
      </c>
      <c r="AM9" s="1012">
        <v>536.62</v>
      </c>
      <c r="AN9" s="1016">
        <v>0</v>
      </c>
      <c r="AO9" s="1017">
        <v>0</v>
      </c>
      <c r="AP9" s="1018">
        <f t="shared" si="7"/>
        <v>0</v>
      </c>
      <c r="AQ9" s="1012">
        <v>131.09</v>
      </c>
      <c r="AR9" s="1029">
        <f t="shared" si="8"/>
        <v>77342.12999999999</v>
      </c>
    </row>
    <row r="10" spans="1:45" s="169" customFormat="1">
      <c r="A10" s="913" t="s">
        <v>12</v>
      </c>
      <c r="B10" s="1009">
        <v>1568.03</v>
      </c>
      <c r="C10" s="1012">
        <v>1845.85</v>
      </c>
      <c r="D10" s="1016">
        <v>172.12</v>
      </c>
      <c r="E10" s="1017">
        <v>1547.68</v>
      </c>
      <c r="F10" s="1017">
        <v>9650.75</v>
      </c>
      <c r="G10" s="1017">
        <v>0</v>
      </c>
      <c r="H10" s="1017">
        <v>310.72000000000003</v>
      </c>
      <c r="I10" s="1018">
        <f t="shared" si="0"/>
        <v>11681.269999999999</v>
      </c>
      <c r="J10" s="1021">
        <v>11620.73</v>
      </c>
      <c r="K10" s="1016">
        <v>5223.82</v>
      </c>
      <c r="L10" s="1017">
        <v>0</v>
      </c>
      <c r="M10" s="1018">
        <f t="shared" si="1"/>
        <v>5223.82</v>
      </c>
      <c r="N10" s="1016">
        <v>200.66</v>
      </c>
      <c r="O10" s="1017">
        <v>109.16</v>
      </c>
      <c r="P10" s="1018">
        <f t="shared" si="2"/>
        <v>309.82</v>
      </c>
      <c r="Q10" s="1016">
        <v>1844.1499999999999</v>
      </c>
      <c r="R10" s="1017">
        <v>851.92</v>
      </c>
      <c r="S10" s="1017">
        <v>172.98</v>
      </c>
      <c r="T10" s="1017">
        <v>0</v>
      </c>
      <c r="U10" s="1018">
        <f t="shared" si="3"/>
        <v>2869.0499999999997</v>
      </c>
      <c r="V10" s="1016">
        <v>52.96</v>
      </c>
      <c r="W10" s="1017">
        <v>99.91</v>
      </c>
      <c r="X10" s="1017">
        <v>1210.8900000000001</v>
      </c>
      <c r="Y10" s="1017">
        <v>27.17</v>
      </c>
      <c r="Z10" s="1018">
        <f t="shared" si="4"/>
        <v>1390.9300000000003</v>
      </c>
      <c r="AA10" s="1012">
        <v>0</v>
      </c>
      <c r="AB10" s="1016">
        <v>0</v>
      </c>
      <c r="AC10" s="1017">
        <v>0</v>
      </c>
      <c r="AD10" s="1017">
        <v>0</v>
      </c>
      <c r="AE10" s="1017">
        <v>0</v>
      </c>
      <c r="AF10" s="1017">
        <v>90.76</v>
      </c>
      <c r="AG10" s="1017">
        <v>31.18</v>
      </c>
      <c r="AH10" s="1018">
        <f t="shared" si="5"/>
        <v>121.94</v>
      </c>
      <c r="AI10" s="1016">
        <v>1015.38</v>
      </c>
      <c r="AJ10" s="1017">
        <v>263.37</v>
      </c>
      <c r="AK10" s="1017">
        <v>0</v>
      </c>
      <c r="AL10" s="1018">
        <f t="shared" si="6"/>
        <v>1278.75</v>
      </c>
      <c r="AM10" s="1012">
        <v>250.19</v>
      </c>
      <c r="AN10" s="1016">
        <v>0</v>
      </c>
      <c r="AO10" s="1017">
        <v>0</v>
      </c>
      <c r="AP10" s="1018">
        <f t="shared" si="7"/>
        <v>0</v>
      </c>
      <c r="AQ10" s="1012">
        <v>35.92</v>
      </c>
      <c r="AR10" s="1029">
        <f t="shared" si="8"/>
        <v>38196.299999999996</v>
      </c>
    </row>
    <row r="11" spans="1:45" s="169" customFormat="1">
      <c r="A11" s="914" t="s">
        <v>13</v>
      </c>
      <c r="B11" s="1009">
        <v>0</v>
      </c>
      <c r="C11" s="1012">
        <v>6546.99</v>
      </c>
      <c r="D11" s="1016">
        <v>620.17999999999995</v>
      </c>
      <c r="E11" s="1017">
        <v>3723.28</v>
      </c>
      <c r="F11" s="1017">
        <v>46290.94</v>
      </c>
      <c r="G11" s="1017">
        <v>2.4500000000000002</v>
      </c>
      <c r="H11" s="1017">
        <v>411.97</v>
      </c>
      <c r="I11" s="1018">
        <f t="shared" si="0"/>
        <v>51048.82</v>
      </c>
      <c r="J11" s="1021">
        <v>61322.28</v>
      </c>
      <c r="K11" s="1016">
        <v>14192.34</v>
      </c>
      <c r="L11" s="1017">
        <v>0</v>
      </c>
      <c r="M11" s="1018">
        <f t="shared" si="1"/>
        <v>14192.34</v>
      </c>
      <c r="N11" s="1016">
        <v>774.8</v>
      </c>
      <c r="O11" s="1017">
        <v>192.54</v>
      </c>
      <c r="P11" s="1018">
        <f t="shared" si="2"/>
        <v>967.33999999999992</v>
      </c>
      <c r="Q11" s="1016">
        <v>3243.5</v>
      </c>
      <c r="R11" s="1017">
        <v>1167.5</v>
      </c>
      <c r="S11" s="1017">
        <v>2289.04</v>
      </c>
      <c r="T11" s="1017">
        <v>76.59</v>
      </c>
      <c r="U11" s="1018">
        <f t="shared" si="3"/>
        <v>6776.63</v>
      </c>
      <c r="V11" s="1016">
        <v>479.44</v>
      </c>
      <c r="W11" s="1017">
        <v>400.27</v>
      </c>
      <c r="X11" s="1017">
        <v>2870.63</v>
      </c>
      <c r="Y11" s="1017">
        <v>199.57</v>
      </c>
      <c r="Z11" s="1018">
        <f t="shared" si="4"/>
        <v>3949.9100000000003</v>
      </c>
      <c r="AA11" s="1012">
        <v>0</v>
      </c>
      <c r="AB11" s="1016">
        <v>0</v>
      </c>
      <c r="AC11" s="1017">
        <v>0</v>
      </c>
      <c r="AD11" s="1017">
        <v>0</v>
      </c>
      <c r="AE11" s="1017">
        <v>0</v>
      </c>
      <c r="AF11" s="1017">
        <v>415.02000000000004</v>
      </c>
      <c r="AG11" s="1017">
        <v>62.550000000000004</v>
      </c>
      <c r="AH11" s="1018">
        <f t="shared" si="5"/>
        <v>477.57000000000005</v>
      </c>
      <c r="AI11" s="1016">
        <v>4825.1000000000004</v>
      </c>
      <c r="AJ11" s="1017">
        <v>1689.3700000000001</v>
      </c>
      <c r="AK11" s="1017">
        <v>34.519999999999996</v>
      </c>
      <c r="AL11" s="1018">
        <f t="shared" si="6"/>
        <v>6548.9900000000007</v>
      </c>
      <c r="AM11" s="1012">
        <v>1227.52</v>
      </c>
      <c r="AN11" s="1016">
        <v>0</v>
      </c>
      <c r="AO11" s="1017">
        <v>0</v>
      </c>
      <c r="AP11" s="1018">
        <f t="shared" si="7"/>
        <v>0</v>
      </c>
      <c r="AQ11" s="1012">
        <v>533.77</v>
      </c>
      <c r="AR11" s="1029">
        <f t="shared" si="8"/>
        <v>153592.16</v>
      </c>
    </row>
    <row r="12" spans="1:45" s="169" customFormat="1">
      <c r="A12" s="913" t="s">
        <v>14</v>
      </c>
      <c r="B12" s="1009">
        <v>898.35</v>
      </c>
      <c r="C12" s="1012">
        <v>27594.05</v>
      </c>
      <c r="D12" s="1016">
        <v>1246.48</v>
      </c>
      <c r="E12" s="1017">
        <v>9557.9699999999993</v>
      </c>
      <c r="F12" s="1017">
        <v>78203.08</v>
      </c>
      <c r="G12" s="1017">
        <v>50.65</v>
      </c>
      <c r="H12" s="1017">
        <v>741.98</v>
      </c>
      <c r="I12" s="1018">
        <f t="shared" si="0"/>
        <v>89800.159999999989</v>
      </c>
      <c r="J12" s="1021">
        <v>212135.76</v>
      </c>
      <c r="K12" s="1016">
        <v>33570.839999999997</v>
      </c>
      <c r="L12" s="1017">
        <v>0</v>
      </c>
      <c r="M12" s="1018">
        <f t="shared" si="1"/>
        <v>33570.839999999997</v>
      </c>
      <c r="N12" s="1016">
        <v>2847.47</v>
      </c>
      <c r="O12" s="1017">
        <v>446.15</v>
      </c>
      <c r="P12" s="1018">
        <f t="shared" si="2"/>
        <v>3293.62</v>
      </c>
      <c r="Q12" s="1016">
        <v>23276.35</v>
      </c>
      <c r="R12" s="1017">
        <v>1835.21</v>
      </c>
      <c r="S12" s="1017">
        <v>5810.28</v>
      </c>
      <c r="T12" s="1017">
        <v>27.93</v>
      </c>
      <c r="U12" s="1018">
        <f t="shared" si="3"/>
        <v>30949.769999999997</v>
      </c>
      <c r="V12" s="1016">
        <v>713.56999999999994</v>
      </c>
      <c r="W12" s="1017">
        <v>3523.99</v>
      </c>
      <c r="X12" s="1017">
        <v>6022.22</v>
      </c>
      <c r="Y12" s="1017">
        <v>1090.77</v>
      </c>
      <c r="Z12" s="1018">
        <f t="shared" si="4"/>
        <v>11350.55</v>
      </c>
      <c r="AA12" s="1012">
        <v>0</v>
      </c>
      <c r="AB12" s="1016">
        <v>0</v>
      </c>
      <c r="AC12" s="1017">
        <v>0</v>
      </c>
      <c r="AD12" s="1017">
        <v>0</v>
      </c>
      <c r="AE12" s="1017">
        <v>0</v>
      </c>
      <c r="AF12" s="1017">
        <v>581.19000000000005</v>
      </c>
      <c r="AG12" s="1017">
        <v>293.71000000000004</v>
      </c>
      <c r="AH12" s="1018">
        <f t="shared" si="5"/>
        <v>874.90000000000009</v>
      </c>
      <c r="AI12" s="1016">
        <v>25846.709999999995</v>
      </c>
      <c r="AJ12" s="1017">
        <v>7547.63</v>
      </c>
      <c r="AK12" s="1017">
        <v>443.87</v>
      </c>
      <c r="AL12" s="1018">
        <f t="shared" si="6"/>
        <v>33838.209999999992</v>
      </c>
      <c r="AM12" s="1012">
        <v>3474.59</v>
      </c>
      <c r="AN12" s="1016">
        <v>0</v>
      </c>
      <c r="AO12" s="1017">
        <v>0</v>
      </c>
      <c r="AP12" s="1018">
        <f t="shared" si="7"/>
        <v>0</v>
      </c>
      <c r="AQ12" s="1012">
        <v>1273.0900000000001</v>
      </c>
      <c r="AR12" s="1029">
        <f t="shared" si="8"/>
        <v>449053.8899999999</v>
      </c>
    </row>
    <row r="13" spans="1:45" s="169" customFormat="1">
      <c r="A13" s="914" t="s">
        <v>15</v>
      </c>
      <c r="B13" s="1009">
        <v>233.3</v>
      </c>
      <c r="C13" s="1012">
        <v>6761.57</v>
      </c>
      <c r="D13" s="1016">
        <v>471.18</v>
      </c>
      <c r="E13" s="1017">
        <v>3549.43</v>
      </c>
      <c r="F13" s="1017">
        <v>32388.77</v>
      </c>
      <c r="G13" s="1017">
        <v>0</v>
      </c>
      <c r="H13" s="1017">
        <v>457.38</v>
      </c>
      <c r="I13" s="1018">
        <f t="shared" si="0"/>
        <v>36866.759999999995</v>
      </c>
      <c r="J13" s="1021">
        <v>57190.75</v>
      </c>
      <c r="K13" s="1016">
        <v>13170.04</v>
      </c>
      <c r="L13" s="1017">
        <v>0</v>
      </c>
      <c r="M13" s="1018">
        <f t="shared" si="1"/>
        <v>13170.04</v>
      </c>
      <c r="N13" s="1016">
        <v>699.78</v>
      </c>
      <c r="O13" s="1017">
        <v>881.2</v>
      </c>
      <c r="P13" s="1018">
        <f t="shared" si="2"/>
        <v>1580.98</v>
      </c>
      <c r="Q13" s="1016">
        <v>5636.95</v>
      </c>
      <c r="R13" s="1017">
        <v>787.88</v>
      </c>
      <c r="S13" s="1017">
        <v>422.78</v>
      </c>
      <c r="T13" s="1017">
        <v>0</v>
      </c>
      <c r="U13" s="1018">
        <f t="shared" si="3"/>
        <v>6847.61</v>
      </c>
      <c r="V13" s="1016">
        <v>842.75</v>
      </c>
      <c r="W13" s="1017">
        <v>788.76</v>
      </c>
      <c r="X13" s="1017">
        <v>10386.91</v>
      </c>
      <c r="Y13" s="1017">
        <v>51.01</v>
      </c>
      <c r="Z13" s="1018">
        <f t="shared" si="4"/>
        <v>12069.43</v>
      </c>
      <c r="AA13" s="1012">
        <v>0</v>
      </c>
      <c r="AB13" s="1016">
        <v>60</v>
      </c>
      <c r="AC13" s="1017">
        <v>0</v>
      </c>
      <c r="AD13" s="1017">
        <v>0</v>
      </c>
      <c r="AE13" s="1017">
        <v>0</v>
      </c>
      <c r="AF13" s="1017">
        <v>944.24</v>
      </c>
      <c r="AG13" s="1017">
        <v>1523.28</v>
      </c>
      <c r="AH13" s="1018">
        <f t="shared" si="5"/>
        <v>2527.52</v>
      </c>
      <c r="AI13" s="1016">
        <v>13186.17</v>
      </c>
      <c r="AJ13" s="1017">
        <v>2809.09</v>
      </c>
      <c r="AK13" s="1017">
        <v>0</v>
      </c>
      <c r="AL13" s="1018">
        <f t="shared" si="6"/>
        <v>15995.26</v>
      </c>
      <c r="AM13" s="1012">
        <v>1272.23</v>
      </c>
      <c r="AN13" s="1016">
        <v>0</v>
      </c>
      <c r="AO13" s="1017">
        <v>30000</v>
      </c>
      <c r="AP13" s="1018">
        <f t="shared" si="7"/>
        <v>30000</v>
      </c>
      <c r="AQ13" s="1012">
        <v>1203.0999999999999</v>
      </c>
      <c r="AR13" s="1029">
        <f t="shared" si="8"/>
        <v>185718.55</v>
      </c>
    </row>
    <row r="14" spans="1:45" s="169" customFormat="1">
      <c r="A14" s="913" t="s">
        <v>51</v>
      </c>
      <c r="B14" s="1009">
        <v>0</v>
      </c>
      <c r="C14" s="1012">
        <v>7865.9800000000005</v>
      </c>
      <c r="D14" s="1016">
        <v>1034.6499999999999</v>
      </c>
      <c r="E14" s="1017">
        <v>5540.09</v>
      </c>
      <c r="F14" s="1017">
        <v>60601.73</v>
      </c>
      <c r="G14" s="1017">
        <v>0</v>
      </c>
      <c r="H14" s="1017">
        <v>532.97</v>
      </c>
      <c r="I14" s="1018">
        <f t="shared" si="0"/>
        <v>67709.440000000002</v>
      </c>
      <c r="J14" s="1021">
        <v>94185.390000000014</v>
      </c>
      <c r="K14" s="1016">
        <v>12273.92</v>
      </c>
      <c r="L14" s="1017">
        <v>15</v>
      </c>
      <c r="M14" s="1018">
        <f t="shared" si="1"/>
        <v>12288.92</v>
      </c>
      <c r="N14" s="1016">
        <v>1079.5999999999999</v>
      </c>
      <c r="O14" s="1017">
        <v>234.39</v>
      </c>
      <c r="P14" s="1018">
        <f t="shared" si="2"/>
        <v>1313.9899999999998</v>
      </c>
      <c r="Q14" s="1016">
        <v>4749.8999999999996</v>
      </c>
      <c r="R14" s="1017">
        <v>1105.32</v>
      </c>
      <c r="S14" s="1017">
        <v>3168.06</v>
      </c>
      <c r="T14" s="1017">
        <v>26.58</v>
      </c>
      <c r="U14" s="1018">
        <f t="shared" si="3"/>
        <v>9049.86</v>
      </c>
      <c r="V14" s="1016">
        <v>755.38</v>
      </c>
      <c r="W14" s="1017">
        <v>1081.47</v>
      </c>
      <c r="X14" s="1017">
        <v>10909.43</v>
      </c>
      <c r="Y14" s="1017">
        <v>165.79000000000002</v>
      </c>
      <c r="Z14" s="1018">
        <f t="shared" si="4"/>
        <v>12912.070000000002</v>
      </c>
      <c r="AA14" s="1012">
        <v>0</v>
      </c>
      <c r="AB14" s="1016">
        <v>4091.12</v>
      </c>
      <c r="AC14" s="1017">
        <v>0</v>
      </c>
      <c r="AD14" s="1017">
        <v>1731.76</v>
      </c>
      <c r="AE14" s="1017">
        <v>0</v>
      </c>
      <c r="AF14" s="1017">
        <v>635.47</v>
      </c>
      <c r="AG14" s="1017">
        <v>590.69000000000005</v>
      </c>
      <c r="AH14" s="1018">
        <f t="shared" si="5"/>
        <v>7049.04</v>
      </c>
      <c r="AI14" s="1016">
        <v>3539.6700000000005</v>
      </c>
      <c r="AJ14" s="1017">
        <v>407.13</v>
      </c>
      <c r="AK14" s="1017">
        <v>4.24</v>
      </c>
      <c r="AL14" s="1018">
        <f t="shared" si="6"/>
        <v>3951.0400000000004</v>
      </c>
      <c r="AM14" s="1012">
        <v>1946.95</v>
      </c>
      <c r="AN14" s="1016">
        <v>0</v>
      </c>
      <c r="AO14" s="1017">
        <v>0</v>
      </c>
      <c r="AP14" s="1018">
        <f t="shared" si="7"/>
        <v>0</v>
      </c>
      <c r="AQ14" s="1012">
        <v>514.54</v>
      </c>
      <c r="AR14" s="1029">
        <f t="shared" si="8"/>
        <v>218787.22000000003</v>
      </c>
    </row>
    <row r="15" spans="1:45">
      <c r="A15" s="913" t="s">
        <v>17</v>
      </c>
      <c r="B15" s="1009">
        <v>437.8</v>
      </c>
      <c r="C15" s="1012">
        <v>10640.65</v>
      </c>
      <c r="D15" s="1016">
        <v>685.19999999999993</v>
      </c>
      <c r="E15" s="1017">
        <v>15796.04</v>
      </c>
      <c r="F15" s="1017">
        <v>26947.73</v>
      </c>
      <c r="G15" s="1017">
        <v>0</v>
      </c>
      <c r="H15" s="1017">
        <v>2445.3999999999996</v>
      </c>
      <c r="I15" s="1018">
        <f t="shared" si="0"/>
        <v>45874.37</v>
      </c>
      <c r="J15" s="1021">
        <v>161550.33999999997</v>
      </c>
      <c r="K15" s="1016">
        <v>25933.59</v>
      </c>
      <c r="L15" s="1017">
        <v>0</v>
      </c>
      <c r="M15" s="1018">
        <f t="shared" si="1"/>
        <v>25933.59</v>
      </c>
      <c r="N15" s="1016">
        <v>1095.49</v>
      </c>
      <c r="O15" s="1017">
        <v>1774.29</v>
      </c>
      <c r="P15" s="1018">
        <f t="shared" si="2"/>
        <v>2869.7799999999997</v>
      </c>
      <c r="Q15" s="1016">
        <v>3900.0299999999997</v>
      </c>
      <c r="R15" s="1017">
        <v>12993.63</v>
      </c>
      <c r="S15" s="1017">
        <v>3413.75</v>
      </c>
      <c r="T15" s="1017">
        <v>0</v>
      </c>
      <c r="U15" s="1018">
        <f t="shared" si="3"/>
        <v>20307.409999999996</v>
      </c>
      <c r="V15" s="1016">
        <v>15352.55</v>
      </c>
      <c r="W15" s="1017">
        <v>356.01</v>
      </c>
      <c r="X15" s="1017">
        <v>1862.65</v>
      </c>
      <c r="Y15" s="1017">
        <v>32.43</v>
      </c>
      <c r="Z15" s="1018">
        <f t="shared" si="4"/>
        <v>17603.64</v>
      </c>
      <c r="AA15" s="1012">
        <v>27500</v>
      </c>
      <c r="AB15" s="1016">
        <v>14281.08</v>
      </c>
      <c r="AC15" s="1017">
        <v>0</v>
      </c>
      <c r="AD15" s="1017">
        <v>118000</v>
      </c>
      <c r="AE15" s="1017">
        <v>6000</v>
      </c>
      <c r="AF15" s="1017">
        <v>427.89</v>
      </c>
      <c r="AG15" s="1017">
        <v>654.87</v>
      </c>
      <c r="AH15" s="1018">
        <f t="shared" si="5"/>
        <v>139363.84</v>
      </c>
      <c r="AI15" s="1016">
        <v>4111.3099999999995</v>
      </c>
      <c r="AJ15" s="1017">
        <v>1166.51</v>
      </c>
      <c r="AK15" s="1017">
        <v>0</v>
      </c>
      <c r="AL15" s="1018">
        <f t="shared" si="6"/>
        <v>5277.82</v>
      </c>
      <c r="AM15" s="1012">
        <v>1711.96</v>
      </c>
      <c r="AN15" s="1016">
        <v>33750</v>
      </c>
      <c r="AO15" s="1017">
        <v>0</v>
      </c>
      <c r="AP15" s="1018">
        <f t="shared" si="7"/>
        <v>33750</v>
      </c>
      <c r="AQ15" s="1012">
        <v>15253.74</v>
      </c>
      <c r="AR15" s="1029">
        <f t="shared" si="8"/>
        <v>508074.94</v>
      </c>
      <c r="AS15" s="169"/>
    </row>
    <row r="16" spans="1:45">
      <c r="A16" s="913" t="s">
        <v>18</v>
      </c>
      <c r="B16" s="1009">
        <v>0</v>
      </c>
      <c r="C16" s="1012">
        <v>6267.43</v>
      </c>
      <c r="D16" s="1016">
        <v>623.35</v>
      </c>
      <c r="E16" s="1017">
        <v>4045.29</v>
      </c>
      <c r="F16" s="1017">
        <v>38258.620000000003</v>
      </c>
      <c r="G16" s="1017">
        <v>11.84</v>
      </c>
      <c r="H16" s="1017">
        <v>433.89000000000004</v>
      </c>
      <c r="I16" s="1018">
        <f t="shared" si="0"/>
        <v>43372.99</v>
      </c>
      <c r="J16" s="1021">
        <v>81728.89</v>
      </c>
      <c r="K16" s="1016">
        <v>6385.05</v>
      </c>
      <c r="L16" s="1017">
        <v>0</v>
      </c>
      <c r="M16" s="1018">
        <f t="shared" si="1"/>
        <v>6385.05</v>
      </c>
      <c r="N16" s="1016">
        <v>569.9899999999999</v>
      </c>
      <c r="O16" s="1017">
        <v>165.18</v>
      </c>
      <c r="P16" s="1018">
        <f t="shared" si="2"/>
        <v>735.16999999999985</v>
      </c>
      <c r="Q16" s="1016">
        <v>2567.6099999999997</v>
      </c>
      <c r="R16" s="1017">
        <v>891.14</v>
      </c>
      <c r="S16" s="1017">
        <v>1539.93</v>
      </c>
      <c r="T16" s="1017">
        <v>14.13</v>
      </c>
      <c r="U16" s="1018">
        <f t="shared" si="3"/>
        <v>5012.8099999999995</v>
      </c>
      <c r="V16" s="1016">
        <v>824.49</v>
      </c>
      <c r="W16" s="1017">
        <v>2459.6800000000003</v>
      </c>
      <c r="X16" s="1017">
        <v>4729.9799999999996</v>
      </c>
      <c r="Y16" s="1017">
        <v>27.89</v>
      </c>
      <c r="Z16" s="1018">
        <f t="shared" si="4"/>
        <v>8042.04</v>
      </c>
      <c r="AA16" s="1012">
        <v>0</v>
      </c>
      <c r="AB16" s="1016">
        <v>2045.56</v>
      </c>
      <c r="AC16" s="1017">
        <v>0</v>
      </c>
      <c r="AD16" s="1017">
        <v>0</v>
      </c>
      <c r="AE16" s="1017">
        <v>0</v>
      </c>
      <c r="AF16" s="1017">
        <v>327.02</v>
      </c>
      <c r="AG16" s="1017">
        <v>613.30999999999995</v>
      </c>
      <c r="AH16" s="1018">
        <f t="shared" si="5"/>
        <v>2985.89</v>
      </c>
      <c r="AI16" s="1016">
        <v>2099.46</v>
      </c>
      <c r="AJ16" s="1017">
        <v>365.43</v>
      </c>
      <c r="AK16" s="1017">
        <v>88.61</v>
      </c>
      <c r="AL16" s="1018">
        <f t="shared" si="6"/>
        <v>2553.5</v>
      </c>
      <c r="AM16" s="1012">
        <v>1378.47</v>
      </c>
      <c r="AN16" s="1016">
        <v>10000</v>
      </c>
      <c r="AO16" s="1017">
        <v>0</v>
      </c>
      <c r="AP16" s="1018">
        <f t="shared" si="7"/>
        <v>10000</v>
      </c>
      <c r="AQ16" s="1012">
        <v>310.16000000000003</v>
      </c>
      <c r="AR16" s="1029">
        <f t="shared" si="8"/>
        <v>168772.4</v>
      </c>
      <c r="AS16" s="169"/>
    </row>
    <row r="17" spans="1:48">
      <c r="A17" s="913" t="s">
        <v>19</v>
      </c>
      <c r="B17" s="1009">
        <v>0</v>
      </c>
      <c r="C17" s="1012">
        <v>7689.06</v>
      </c>
      <c r="D17" s="1016">
        <v>551.22</v>
      </c>
      <c r="E17" s="1017">
        <v>2283.34</v>
      </c>
      <c r="F17" s="1017">
        <v>17604.11</v>
      </c>
      <c r="G17" s="1017">
        <v>0</v>
      </c>
      <c r="H17" s="1017">
        <v>364.90999999999997</v>
      </c>
      <c r="I17" s="1018">
        <f t="shared" si="0"/>
        <v>20803.580000000002</v>
      </c>
      <c r="J17" s="1021">
        <v>42391.62</v>
      </c>
      <c r="K17" s="1016">
        <v>5822.54</v>
      </c>
      <c r="L17" s="1017">
        <v>0</v>
      </c>
      <c r="M17" s="1018">
        <f t="shared" si="1"/>
        <v>5822.54</v>
      </c>
      <c r="N17" s="1016">
        <v>582.67999999999995</v>
      </c>
      <c r="O17" s="1017">
        <v>166.58999999999997</v>
      </c>
      <c r="P17" s="1018">
        <f t="shared" si="2"/>
        <v>749.27</v>
      </c>
      <c r="Q17" s="1016">
        <v>4849.68</v>
      </c>
      <c r="R17" s="1017">
        <v>1060.31</v>
      </c>
      <c r="S17" s="1017">
        <v>754.26</v>
      </c>
      <c r="T17" s="1017">
        <v>15.81</v>
      </c>
      <c r="U17" s="1018">
        <f t="shared" si="3"/>
        <v>6680.06</v>
      </c>
      <c r="V17" s="1016">
        <v>442.91999999999996</v>
      </c>
      <c r="W17" s="1017">
        <v>736.07</v>
      </c>
      <c r="X17" s="1017">
        <v>0</v>
      </c>
      <c r="Y17" s="1017">
        <v>152.22</v>
      </c>
      <c r="Z17" s="1018">
        <f t="shared" si="4"/>
        <v>1331.21</v>
      </c>
      <c r="AA17" s="1012">
        <v>0</v>
      </c>
      <c r="AB17" s="1016">
        <v>0</v>
      </c>
      <c r="AC17" s="1017">
        <v>0</v>
      </c>
      <c r="AD17" s="1017">
        <v>0</v>
      </c>
      <c r="AE17" s="1017">
        <v>0</v>
      </c>
      <c r="AF17" s="1017">
        <v>749.43000000000006</v>
      </c>
      <c r="AG17" s="1017">
        <v>249.15999999999997</v>
      </c>
      <c r="AH17" s="1018">
        <f t="shared" si="5"/>
        <v>998.59</v>
      </c>
      <c r="AI17" s="1016">
        <v>73.760000000000005</v>
      </c>
      <c r="AJ17" s="1017">
        <v>0</v>
      </c>
      <c r="AK17" s="1017">
        <v>0</v>
      </c>
      <c r="AL17" s="1018">
        <f t="shared" si="6"/>
        <v>73.760000000000005</v>
      </c>
      <c r="AM17" s="1012">
        <v>812.39</v>
      </c>
      <c r="AN17" s="1016">
        <v>0</v>
      </c>
      <c r="AO17" s="1017">
        <v>0</v>
      </c>
      <c r="AP17" s="1018">
        <f t="shared" si="7"/>
        <v>0</v>
      </c>
      <c r="AQ17" s="1012">
        <v>482.99</v>
      </c>
      <c r="AR17" s="1029">
        <f t="shared" si="8"/>
        <v>87835.07</v>
      </c>
      <c r="AS17" s="169"/>
    </row>
    <row r="18" spans="1:48">
      <c r="A18" s="913" t="s">
        <v>20</v>
      </c>
      <c r="B18" s="1009">
        <v>1224.02</v>
      </c>
      <c r="C18" s="1012">
        <v>41960.05</v>
      </c>
      <c r="D18" s="1016">
        <v>2437.7799999999997</v>
      </c>
      <c r="E18" s="1017">
        <v>10797.829999999998</v>
      </c>
      <c r="F18" s="1017">
        <v>171859.49</v>
      </c>
      <c r="G18" s="1017">
        <v>17.170000000000002</v>
      </c>
      <c r="H18" s="1017">
        <v>889</v>
      </c>
      <c r="I18" s="1018">
        <f t="shared" si="0"/>
        <v>186001.27</v>
      </c>
      <c r="J18" s="1021">
        <v>261742.63999999998</v>
      </c>
      <c r="K18" s="1016">
        <v>38477.53</v>
      </c>
      <c r="L18" s="1017">
        <v>45</v>
      </c>
      <c r="M18" s="1018">
        <f t="shared" si="1"/>
        <v>38522.53</v>
      </c>
      <c r="N18" s="1016">
        <v>3784.98</v>
      </c>
      <c r="O18" s="1017">
        <v>655.51</v>
      </c>
      <c r="P18" s="1018">
        <f t="shared" si="2"/>
        <v>4440.49</v>
      </c>
      <c r="Q18" s="1016">
        <v>23080.589999999997</v>
      </c>
      <c r="R18" s="1017">
        <v>1932.17</v>
      </c>
      <c r="S18" s="1017">
        <v>5514.51</v>
      </c>
      <c r="T18" s="1017">
        <v>7.98</v>
      </c>
      <c r="U18" s="1018">
        <f t="shared" si="3"/>
        <v>30535.249999999996</v>
      </c>
      <c r="V18" s="1016">
        <v>235.18</v>
      </c>
      <c r="W18" s="1017">
        <v>41.839999999999996</v>
      </c>
      <c r="X18" s="1017">
        <v>3071.7</v>
      </c>
      <c r="Y18" s="1017">
        <v>1008.61</v>
      </c>
      <c r="Z18" s="1018">
        <f t="shared" si="4"/>
        <v>4357.33</v>
      </c>
      <c r="AA18" s="1012">
        <v>126305.31</v>
      </c>
      <c r="AB18" s="1016">
        <v>3068.34</v>
      </c>
      <c r="AC18" s="1017">
        <v>0</v>
      </c>
      <c r="AD18" s="1017">
        <v>0</v>
      </c>
      <c r="AE18" s="1017">
        <v>0</v>
      </c>
      <c r="AF18" s="1017">
        <v>644.27</v>
      </c>
      <c r="AG18" s="1017">
        <v>891.92</v>
      </c>
      <c r="AH18" s="1018">
        <f t="shared" si="5"/>
        <v>4604.5300000000007</v>
      </c>
      <c r="AI18" s="1016">
        <v>61240.19</v>
      </c>
      <c r="AJ18" s="1017">
        <v>20697.499999999996</v>
      </c>
      <c r="AK18" s="1017">
        <v>133.41999999999999</v>
      </c>
      <c r="AL18" s="1018">
        <f t="shared" si="6"/>
        <v>82071.11</v>
      </c>
      <c r="AM18" s="1012">
        <v>4400.74</v>
      </c>
      <c r="AN18" s="1016">
        <v>0</v>
      </c>
      <c r="AO18" s="1017">
        <v>0</v>
      </c>
      <c r="AP18" s="1018">
        <f t="shared" si="7"/>
        <v>0</v>
      </c>
      <c r="AQ18" s="1012">
        <v>4330.5499999999993</v>
      </c>
      <c r="AR18" s="1029">
        <f t="shared" si="8"/>
        <v>790495.82000000007</v>
      </c>
      <c r="AS18" s="169"/>
    </row>
    <row r="19" spans="1:48">
      <c r="A19" s="913" t="s">
        <v>21</v>
      </c>
      <c r="B19" s="1009">
        <v>0</v>
      </c>
      <c r="C19" s="1012">
        <v>13886.3</v>
      </c>
      <c r="D19" s="1016">
        <v>1528.06</v>
      </c>
      <c r="E19" s="1017">
        <v>7301.8600000000006</v>
      </c>
      <c r="F19" s="1017">
        <v>117163.44</v>
      </c>
      <c r="G19" s="1017">
        <v>88.64</v>
      </c>
      <c r="H19" s="1017">
        <v>536.1</v>
      </c>
      <c r="I19" s="1018">
        <f t="shared" si="0"/>
        <v>126618.1</v>
      </c>
      <c r="J19" s="1021">
        <v>121780.78000000001</v>
      </c>
      <c r="K19" s="1016">
        <v>18703.8</v>
      </c>
      <c r="L19" s="1017">
        <v>0</v>
      </c>
      <c r="M19" s="1018">
        <f t="shared" si="1"/>
        <v>18703.8</v>
      </c>
      <c r="N19" s="1016">
        <v>1276.58</v>
      </c>
      <c r="O19" s="1017">
        <v>263.84000000000003</v>
      </c>
      <c r="P19" s="1018">
        <f t="shared" si="2"/>
        <v>1540.42</v>
      </c>
      <c r="Q19" s="1016">
        <v>12769.939999999999</v>
      </c>
      <c r="R19" s="1017">
        <v>1225.8699999999999</v>
      </c>
      <c r="S19" s="1017">
        <v>1758.3</v>
      </c>
      <c r="T19" s="1017">
        <v>621.6</v>
      </c>
      <c r="U19" s="1018">
        <f t="shared" si="3"/>
        <v>16375.71</v>
      </c>
      <c r="V19" s="1016">
        <v>1537.48</v>
      </c>
      <c r="W19" s="1017">
        <v>3130.85</v>
      </c>
      <c r="X19" s="1017">
        <v>15254.56</v>
      </c>
      <c r="Y19" s="1017">
        <v>125.13</v>
      </c>
      <c r="Z19" s="1018">
        <f t="shared" si="4"/>
        <v>20048.02</v>
      </c>
      <c r="AA19" s="1012">
        <v>0</v>
      </c>
      <c r="AB19" s="1016">
        <v>0</v>
      </c>
      <c r="AC19" s="1017">
        <v>0</v>
      </c>
      <c r="AD19" s="1017">
        <v>0</v>
      </c>
      <c r="AE19" s="1017">
        <v>0</v>
      </c>
      <c r="AF19" s="1017">
        <v>429.89000000000004</v>
      </c>
      <c r="AG19" s="1017">
        <v>7274.21</v>
      </c>
      <c r="AH19" s="1018">
        <f t="shared" si="5"/>
        <v>7704.1</v>
      </c>
      <c r="AI19" s="1016">
        <v>9411.7200000000012</v>
      </c>
      <c r="AJ19" s="1017">
        <v>2698.47</v>
      </c>
      <c r="AK19" s="1017">
        <v>18.82</v>
      </c>
      <c r="AL19" s="1018">
        <f t="shared" si="6"/>
        <v>12129.010000000002</v>
      </c>
      <c r="AM19" s="1012">
        <v>2400.94</v>
      </c>
      <c r="AN19" s="1016">
        <v>0</v>
      </c>
      <c r="AO19" s="1017">
        <v>0</v>
      </c>
      <c r="AP19" s="1018">
        <f t="shared" si="7"/>
        <v>0</v>
      </c>
      <c r="AQ19" s="1023">
        <v>1326.27</v>
      </c>
      <c r="AR19" s="1029">
        <f t="shared" si="8"/>
        <v>342513.45</v>
      </c>
      <c r="AS19" s="169"/>
    </row>
    <row r="20" spans="1:48">
      <c r="A20" s="720" t="s">
        <v>6</v>
      </c>
      <c r="B20" s="1010">
        <f t="shared" ref="B20:AR20" si="9">SUM(B5:B19)</f>
        <v>8079.9800000000014</v>
      </c>
      <c r="C20" s="1013">
        <f t="shared" si="9"/>
        <v>254023.12</v>
      </c>
      <c r="D20" s="1019">
        <f t="shared" si="9"/>
        <v>17299.04</v>
      </c>
      <c r="E20" s="923">
        <f t="shared" si="9"/>
        <v>108627.90999999999</v>
      </c>
      <c r="F20" s="923">
        <f t="shared" si="9"/>
        <v>1130628.83</v>
      </c>
      <c r="G20" s="923">
        <f t="shared" si="9"/>
        <v>182.07</v>
      </c>
      <c r="H20" s="923">
        <f t="shared" si="9"/>
        <v>10303.99</v>
      </c>
      <c r="I20" s="1020">
        <f t="shared" si="9"/>
        <v>1267041.8400000001</v>
      </c>
      <c r="J20" s="1022">
        <f t="shared" si="9"/>
        <v>2080848.9200000002</v>
      </c>
      <c r="K20" s="1019">
        <f t="shared" si="9"/>
        <v>285423.60000000003</v>
      </c>
      <c r="L20" s="923">
        <f t="shared" si="9"/>
        <v>126.9</v>
      </c>
      <c r="M20" s="1020">
        <f t="shared" si="9"/>
        <v>285550.5</v>
      </c>
      <c r="N20" s="1019">
        <f t="shared" si="9"/>
        <v>23467.4</v>
      </c>
      <c r="O20" s="923">
        <f t="shared" si="9"/>
        <v>8454.76</v>
      </c>
      <c r="P20" s="1020">
        <f t="shared" si="9"/>
        <v>31922.159999999996</v>
      </c>
      <c r="Q20" s="1019">
        <f t="shared" si="9"/>
        <v>112367.54000000001</v>
      </c>
      <c r="R20" s="923">
        <f t="shared" si="9"/>
        <v>32151.88</v>
      </c>
      <c r="S20" s="923">
        <f t="shared" si="9"/>
        <v>47810.44</v>
      </c>
      <c r="T20" s="923">
        <f t="shared" si="9"/>
        <v>9373.0099999999984</v>
      </c>
      <c r="U20" s="1020">
        <f t="shared" si="9"/>
        <v>201702.87</v>
      </c>
      <c r="V20" s="1019">
        <f t="shared" si="9"/>
        <v>25897.5</v>
      </c>
      <c r="W20" s="923">
        <f t="shared" si="9"/>
        <v>21843.279999999995</v>
      </c>
      <c r="X20" s="923">
        <f t="shared" si="9"/>
        <v>102999.99999999997</v>
      </c>
      <c r="Y20" s="923">
        <f t="shared" si="9"/>
        <v>5892.2400000000007</v>
      </c>
      <c r="Z20" s="1020">
        <f t="shared" si="9"/>
        <v>156633.01999999996</v>
      </c>
      <c r="AA20" s="1013">
        <f t="shared" si="9"/>
        <v>262194.48</v>
      </c>
      <c r="AB20" s="1019">
        <f t="shared" si="9"/>
        <v>41906.86</v>
      </c>
      <c r="AC20" s="923">
        <f t="shared" si="9"/>
        <v>12269.09</v>
      </c>
      <c r="AD20" s="923">
        <f t="shared" si="9"/>
        <v>119731.76</v>
      </c>
      <c r="AE20" s="923">
        <f t="shared" si="9"/>
        <v>6000</v>
      </c>
      <c r="AF20" s="923">
        <f t="shared" si="9"/>
        <v>8721.43</v>
      </c>
      <c r="AG20" s="923">
        <f t="shared" si="9"/>
        <v>14145.740000000002</v>
      </c>
      <c r="AH20" s="1020">
        <f t="shared" si="9"/>
        <v>202774.88</v>
      </c>
      <c r="AI20" s="1019">
        <f t="shared" si="9"/>
        <v>273157.81000000006</v>
      </c>
      <c r="AJ20" s="923">
        <f t="shared" si="9"/>
        <v>89301.14</v>
      </c>
      <c r="AK20" s="923">
        <f t="shared" si="9"/>
        <v>3938.7499999999995</v>
      </c>
      <c r="AL20" s="1020">
        <f t="shared" si="9"/>
        <v>366397.7</v>
      </c>
      <c r="AM20" s="1013">
        <f t="shared" si="9"/>
        <v>34595.5</v>
      </c>
      <c r="AN20" s="1019">
        <f t="shared" si="9"/>
        <v>43750</v>
      </c>
      <c r="AO20" s="923">
        <f t="shared" si="9"/>
        <v>30000</v>
      </c>
      <c r="AP20" s="1020">
        <f t="shared" si="9"/>
        <v>73750</v>
      </c>
      <c r="AQ20" s="1024">
        <f t="shared" si="9"/>
        <v>35064.799999999996</v>
      </c>
      <c r="AR20" s="1030">
        <f t="shared" si="9"/>
        <v>5260579.7699999996</v>
      </c>
      <c r="AS20" s="169"/>
    </row>
    <row r="21" spans="1:48">
      <c r="A21" s="917" t="s">
        <v>460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0"/>
      <c r="Q21" s="171"/>
      <c r="R21" s="171"/>
      <c r="S21" s="170"/>
      <c r="T21" s="839"/>
      <c r="U21" s="170"/>
      <c r="W21" s="171"/>
      <c r="X21" s="171"/>
      <c r="Y21" s="839"/>
      <c r="Z21" s="171"/>
      <c r="AA21" s="171"/>
      <c r="AB21" s="171"/>
      <c r="AC21" s="171"/>
      <c r="AD21" s="171"/>
      <c r="AE21" s="170"/>
      <c r="AF21" s="170"/>
      <c r="AG21" s="170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69"/>
    </row>
    <row r="22" spans="1:48" s="561" customFormat="1">
      <c r="A22" s="840" t="s">
        <v>530</v>
      </c>
      <c r="C22" s="905"/>
      <c r="D22" s="905"/>
      <c r="E22" s="905"/>
      <c r="K22" s="840"/>
      <c r="L22" s="840"/>
      <c r="M22" s="840"/>
      <c r="N22" s="905"/>
      <c r="O22" s="905"/>
      <c r="P22" s="905"/>
      <c r="W22" s="840"/>
      <c r="X22" s="840"/>
      <c r="Y22" s="910"/>
      <c r="Z22" s="840"/>
      <c r="AA22" s="840"/>
      <c r="AB22" s="905"/>
      <c r="AC22" s="905"/>
      <c r="AD22" s="905"/>
      <c r="AE22" s="905"/>
      <c r="AF22" s="905"/>
      <c r="AG22" s="905"/>
      <c r="AH22" s="905"/>
      <c r="AJ22" s="905"/>
      <c r="AK22" s="840"/>
      <c r="AL22" s="840"/>
      <c r="AM22" s="905"/>
      <c r="AN22" s="840"/>
      <c r="AO22" s="840"/>
      <c r="AP22" s="905"/>
      <c r="AQ22" s="905"/>
      <c r="AR22" s="905"/>
      <c r="AS22" s="906"/>
      <c r="AT22" s="906"/>
      <c r="AU22" s="912"/>
    </row>
    <row r="23" spans="1:48" s="561" customFormat="1">
      <c r="A23" s="918" t="s">
        <v>151</v>
      </c>
      <c r="C23" s="905"/>
      <c r="D23" s="905"/>
      <c r="E23" s="840"/>
      <c r="K23" s="840"/>
      <c r="L23" s="840"/>
      <c r="M23" s="840"/>
      <c r="N23" s="840"/>
      <c r="O23" s="840"/>
      <c r="P23" s="840"/>
      <c r="W23" s="840"/>
      <c r="X23" s="840"/>
      <c r="Y23" s="910"/>
      <c r="Z23" s="840"/>
      <c r="AA23" s="840"/>
      <c r="AB23" s="840"/>
      <c r="AC23" s="840"/>
      <c r="AD23" s="840"/>
      <c r="AE23" s="840"/>
      <c r="AF23" s="840"/>
      <c r="AG23" s="840"/>
      <c r="AH23" s="840"/>
      <c r="AJ23" s="840"/>
      <c r="AK23" s="840"/>
      <c r="AL23" s="840"/>
      <c r="AM23" s="840"/>
      <c r="AN23" s="840"/>
      <c r="AO23" s="840"/>
      <c r="AP23" s="840"/>
      <c r="AQ23" s="840"/>
      <c r="AR23" s="840"/>
      <c r="AS23" s="906"/>
      <c r="AT23" s="906"/>
      <c r="AU23" s="912"/>
    </row>
    <row r="24" spans="1:48" s="561" customFormat="1" ht="12.75" customHeight="1">
      <c r="A24" s="840" t="s">
        <v>524</v>
      </c>
      <c r="C24" s="905"/>
      <c r="D24" s="905"/>
      <c r="E24" s="840"/>
      <c r="K24" s="840"/>
      <c r="L24" s="840"/>
      <c r="M24" s="840"/>
      <c r="N24" s="840"/>
      <c r="O24" s="840"/>
      <c r="P24" s="840"/>
      <c r="W24" s="840"/>
      <c r="X24" s="840"/>
      <c r="Y24" s="910"/>
      <c r="Z24" s="840"/>
      <c r="AA24" s="840"/>
      <c r="AB24" s="840"/>
      <c r="AC24" s="840"/>
      <c r="AD24" s="840"/>
      <c r="AE24" s="840"/>
      <c r="AF24" s="840"/>
      <c r="AG24" s="840"/>
      <c r="AH24" s="840"/>
      <c r="AJ24" s="840"/>
      <c r="AK24" s="840"/>
      <c r="AL24" s="840"/>
      <c r="AM24" s="840"/>
      <c r="AN24" s="840"/>
      <c r="AO24" s="840"/>
      <c r="AP24" s="840"/>
      <c r="AQ24" s="840"/>
      <c r="AR24" s="840"/>
      <c r="AS24" s="912"/>
      <c r="AT24" s="906"/>
      <c r="AU24" s="912"/>
    </row>
    <row r="25" spans="1:48" s="561" customFormat="1" ht="12.75" customHeight="1">
      <c r="A25" s="919" t="s">
        <v>537</v>
      </c>
      <c r="C25" s="905"/>
      <c r="D25" s="840"/>
      <c r="E25" s="840"/>
      <c r="F25" s="840"/>
      <c r="G25" s="840"/>
      <c r="H25" s="840"/>
      <c r="I25" s="840"/>
      <c r="K25" s="840"/>
      <c r="L25" s="840"/>
      <c r="M25" s="840"/>
      <c r="N25" s="840"/>
      <c r="O25" s="840"/>
      <c r="P25" s="840"/>
      <c r="Q25" s="840"/>
      <c r="R25" s="840"/>
      <c r="S25" s="840"/>
      <c r="T25" s="910"/>
      <c r="U25" s="840"/>
      <c r="W25" s="840"/>
      <c r="X25" s="840"/>
      <c r="Y25" s="910"/>
      <c r="Z25" s="840"/>
      <c r="AA25" s="840"/>
      <c r="AB25" s="840"/>
      <c r="AC25" s="840"/>
      <c r="AD25" s="840"/>
      <c r="AE25" s="840"/>
      <c r="AF25" s="840"/>
      <c r="AG25" s="840"/>
      <c r="AH25" s="911"/>
      <c r="AI25" s="840"/>
      <c r="AJ25" s="840"/>
      <c r="AK25" s="840"/>
      <c r="AL25" s="840"/>
      <c r="AM25" s="840"/>
      <c r="AN25" s="840"/>
      <c r="AO25" s="840"/>
      <c r="AP25" s="840"/>
      <c r="AQ25" s="840"/>
      <c r="AR25" s="840"/>
      <c r="AS25" s="840"/>
      <c r="AT25" s="904"/>
      <c r="AU25" s="904"/>
      <c r="AV25" s="174"/>
    </row>
    <row r="26" spans="1:48" s="561" customFormat="1">
      <c r="A26" s="840" t="s">
        <v>198</v>
      </c>
      <c r="B26" s="906"/>
      <c r="C26" s="906"/>
      <c r="D26" s="906"/>
      <c r="E26" s="906"/>
      <c r="F26" s="906"/>
      <c r="G26" s="906"/>
      <c r="H26" s="906"/>
      <c r="I26" s="906"/>
      <c r="K26" s="840"/>
      <c r="L26" s="840"/>
      <c r="M26" s="840"/>
      <c r="N26" s="840"/>
      <c r="O26" s="905"/>
      <c r="P26" s="905"/>
      <c r="Q26" s="905"/>
      <c r="R26" s="840"/>
      <c r="S26" s="840"/>
      <c r="T26" s="910"/>
      <c r="U26" s="840"/>
      <c r="W26" s="840"/>
      <c r="X26" s="840"/>
      <c r="Y26" s="910"/>
      <c r="Z26" s="840"/>
      <c r="AA26" s="840"/>
      <c r="AB26" s="908"/>
      <c r="AC26" s="840"/>
      <c r="AD26" s="840"/>
      <c r="AE26" s="840"/>
      <c r="AF26" s="840"/>
      <c r="AG26" s="840"/>
      <c r="AH26" s="840"/>
      <c r="AI26" s="840"/>
      <c r="AJ26" s="840"/>
      <c r="AK26" s="840"/>
      <c r="AL26" s="840"/>
      <c r="AM26" s="840"/>
      <c r="AN26" s="840"/>
      <c r="AO26" s="840"/>
      <c r="AP26" s="840"/>
      <c r="AQ26" s="840"/>
      <c r="AR26" s="840"/>
      <c r="AS26" s="907"/>
      <c r="AT26" s="907"/>
      <c r="AU26" s="904"/>
      <c r="AV26" s="174"/>
    </row>
    <row r="27" spans="1:48">
      <c r="A27" s="840" t="s">
        <v>515</v>
      </c>
      <c r="B27" s="906"/>
      <c r="C27" s="906"/>
      <c r="D27" s="906"/>
      <c r="E27" s="906"/>
      <c r="F27" s="906"/>
      <c r="G27" s="906"/>
      <c r="H27" s="906"/>
      <c r="I27" s="906"/>
      <c r="J27" s="906"/>
      <c r="K27" s="906"/>
      <c r="L27" s="906"/>
      <c r="M27" s="906"/>
      <c r="N27" s="906"/>
      <c r="O27" s="906"/>
      <c r="P27" s="906"/>
      <c r="Q27" s="906"/>
      <c r="R27" s="906"/>
      <c r="S27" s="906"/>
      <c r="T27" s="906"/>
      <c r="U27" s="906"/>
      <c r="V27" s="906"/>
      <c r="W27" s="906"/>
      <c r="X27" s="906"/>
      <c r="Y27" s="906"/>
      <c r="Z27" s="906"/>
      <c r="AA27" s="906"/>
      <c r="AB27" s="906"/>
      <c r="AC27" s="906"/>
      <c r="AD27" s="906"/>
      <c r="AE27" s="906"/>
      <c r="AF27" s="906"/>
      <c r="AG27" s="906"/>
      <c r="AH27" s="906"/>
      <c r="AI27" s="906"/>
      <c r="AJ27" s="906"/>
      <c r="AK27" s="906"/>
      <c r="AL27" s="906"/>
      <c r="AM27" s="906"/>
      <c r="AN27" s="905"/>
      <c r="AO27" s="840"/>
      <c r="AP27" s="840"/>
      <c r="AQ27" s="840"/>
      <c r="AR27" s="840"/>
      <c r="AS27" s="840"/>
      <c r="AT27" s="840"/>
      <c r="AU27" s="904"/>
      <c r="AV27" s="174"/>
    </row>
    <row r="28" spans="1:48" ht="12.75" customHeight="1">
      <c r="A28" s="840" t="s">
        <v>462</v>
      </c>
      <c r="B28" s="840"/>
      <c r="C28" s="840"/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  <c r="O28" s="906"/>
      <c r="P28" s="906"/>
      <c r="Q28" s="906"/>
      <c r="R28" s="906"/>
      <c r="S28" s="906"/>
      <c r="T28" s="906"/>
      <c r="U28" s="906"/>
      <c r="V28" s="906"/>
      <c r="W28" s="906"/>
      <c r="X28" s="906"/>
      <c r="Y28" s="906"/>
      <c r="Z28" s="906"/>
      <c r="AA28" s="906"/>
      <c r="AB28" s="906"/>
      <c r="AC28" s="906"/>
      <c r="AD28" s="906"/>
      <c r="AE28" s="906"/>
      <c r="AF28" s="906"/>
      <c r="AG28" s="906"/>
      <c r="AH28" s="906"/>
      <c r="AI28" s="906"/>
      <c r="AJ28" s="906"/>
      <c r="AK28" s="906"/>
      <c r="AL28" s="906"/>
      <c r="AM28" s="906"/>
      <c r="AN28" s="840"/>
      <c r="AO28" s="840"/>
      <c r="AP28" s="840"/>
      <c r="AQ28" s="840"/>
      <c r="AR28" s="905"/>
      <c r="AS28" s="840"/>
      <c r="AT28" s="840"/>
      <c r="AU28" s="904"/>
      <c r="AV28" s="174"/>
    </row>
    <row r="29" spans="1:48">
      <c r="A29" s="840" t="s">
        <v>463</v>
      </c>
      <c r="B29" s="840"/>
      <c r="C29" s="905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70"/>
      <c r="AO29" s="170"/>
      <c r="AP29" s="170"/>
      <c r="AQ29" s="1112"/>
      <c r="AR29" s="1112"/>
      <c r="AS29" s="170"/>
      <c r="AT29" s="170"/>
    </row>
    <row r="30" spans="1:48">
      <c r="A30" s="840" t="s">
        <v>520</v>
      </c>
      <c r="B30" s="840"/>
      <c r="C30" s="840"/>
      <c r="D30" s="169"/>
      <c r="E30" s="169"/>
      <c r="F30" s="169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70"/>
      <c r="AO30" s="170"/>
      <c r="AP30" s="170"/>
      <c r="AQ30" s="1112"/>
      <c r="AR30" s="1112"/>
      <c r="AS30" s="170"/>
      <c r="AT30" s="170"/>
    </row>
    <row r="31" spans="1:48">
      <c r="A31" s="918" t="s">
        <v>536</v>
      </c>
      <c r="B31" s="169"/>
      <c r="C31" s="169"/>
      <c r="D31" s="169"/>
      <c r="E31" s="169"/>
      <c r="F31" s="915"/>
      <c r="G31" s="921"/>
      <c r="H31" s="1113"/>
      <c r="I31" s="1113"/>
      <c r="J31" s="1113"/>
      <c r="K31" s="1113"/>
      <c r="L31" s="921"/>
      <c r="M31" s="1114"/>
      <c r="N31" s="1114"/>
      <c r="O31" s="1114"/>
      <c r="P31" s="922"/>
      <c r="Q31" s="922"/>
      <c r="R31" s="1114"/>
      <c r="S31" s="1114"/>
      <c r="T31" s="175"/>
      <c r="U31" s="175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70"/>
      <c r="AO31" s="170"/>
      <c r="AP31" s="170"/>
      <c r="AQ31" s="171"/>
      <c r="AR31" s="171"/>
      <c r="AS31" s="169"/>
    </row>
    <row r="32" spans="1:48">
      <c r="A32" s="840" t="s">
        <v>529</v>
      </c>
      <c r="B32" s="169"/>
      <c r="C32" s="169"/>
      <c r="D32" s="169"/>
      <c r="E32" s="169"/>
      <c r="F32" s="169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70"/>
      <c r="AR32" s="170"/>
      <c r="AS32" s="169"/>
    </row>
    <row r="33" spans="1:45">
      <c r="A33" s="919" t="s">
        <v>535</v>
      </c>
      <c r="B33" s="169"/>
      <c r="C33" s="169"/>
      <c r="D33" s="169"/>
      <c r="E33" s="169"/>
      <c r="F33" s="169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70"/>
      <c r="AR33" s="903"/>
      <c r="AS33" s="169"/>
    </row>
    <row r="34" spans="1:45">
      <c r="A34" s="909" t="s">
        <v>465</v>
      </c>
      <c r="B34" s="169"/>
      <c r="C34" s="169"/>
      <c r="D34" s="169"/>
      <c r="E34" s="169"/>
      <c r="F34" s="169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</row>
    <row r="35" spans="1:45">
      <c r="A35" s="840" t="s">
        <v>519</v>
      </c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AN35" s="169"/>
      <c r="AO35" s="169"/>
      <c r="AP35" s="169"/>
      <c r="AQ35" s="169"/>
      <c r="AR35" s="169"/>
      <c r="AS35" s="169"/>
    </row>
    <row r="36" spans="1:45">
      <c r="A36" s="919" t="s">
        <v>534</v>
      </c>
      <c r="AN36" s="169"/>
      <c r="AO36" s="169"/>
      <c r="AP36" s="169"/>
      <c r="AQ36" s="169"/>
      <c r="AR36" s="169"/>
      <c r="AS36" s="169"/>
    </row>
    <row r="37" spans="1:45">
      <c r="A37" s="909" t="s">
        <v>466</v>
      </c>
    </row>
    <row r="38" spans="1:45">
      <c r="A38" s="909" t="s">
        <v>467</v>
      </c>
    </row>
    <row r="39" spans="1:45">
      <c r="A39" s="920" t="s">
        <v>532</v>
      </c>
    </row>
    <row r="40" spans="1:45">
      <c r="A40" s="840" t="s">
        <v>528</v>
      </c>
      <c r="B40" s="840"/>
      <c r="C40" s="910"/>
      <c r="D40" s="840"/>
    </row>
    <row r="41" spans="1:45" ht="12.75" customHeight="1">
      <c r="A41" s="840" t="s">
        <v>523</v>
      </c>
      <c r="B41" s="840"/>
      <c r="C41" s="840"/>
      <c r="D41" s="840"/>
    </row>
    <row r="42" spans="1:45">
      <c r="A42" s="840" t="s">
        <v>518</v>
      </c>
      <c r="B42" s="840"/>
      <c r="C42" s="910"/>
      <c r="D42" s="840"/>
    </row>
    <row r="43" spans="1:45">
      <c r="A43" s="919" t="s">
        <v>158</v>
      </c>
    </row>
    <row r="44" spans="1:45">
      <c r="A44" s="909" t="s">
        <v>527</v>
      </c>
    </row>
    <row r="45" spans="1:45">
      <c r="A45" s="909" t="s">
        <v>468</v>
      </c>
    </row>
    <row r="46" spans="1:45">
      <c r="A46" s="909" t="s">
        <v>193</v>
      </c>
    </row>
    <row r="47" spans="1:45">
      <c r="A47" s="920" t="s">
        <v>531</v>
      </c>
    </row>
    <row r="48" spans="1:45">
      <c r="A48" s="909" t="s">
        <v>611</v>
      </c>
    </row>
    <row r="49" spans="1:1">
      <c r="A49" s="920" t="s">
        <v>159</v>
      </c>
    </row>
    <row r="50" spans="1:1">
      <c r="A50" s="840" t="s">
        <v>526</v>
      </c>
    </row>
    <row r="51" spans="1:1">
      <c r="A51" s="840" t="s">
        <v>522</v>
      </c>
    </row>
    <row r="52" spans="1:1">
      <c r="A52" s="840" t="s">
        <v>517</v>
      </c>
    </row>
    <row r="53" spans="1:1">
      <c r="A53" s="909" t="s">
        <v>514</v>
      </c>
    </row>
    <row r="54" spans="1:1">
      <c r="A54" s="909" t="s">
        <v>513</v>
      </c>
    </row>
    <row r="55" spans="1:1">
      <c r="A55" s="920" t="s">
        <v>393</v>
      </c>
    </row>
    <row r="56" spans="1:1">
      <c r="A56" s="840" t="s">
        <v>525</v>
      </c>
    </row>
    <row r="57" spans="1:1">
      <c r="A57" s="840" t="s">
        <v>199</v>
      </c>
    </row>
    <row r="58" spans="1:1">
      <c r="A58" s="919" t="s">
        <v>612</v>
      </c>
    </row>
    <row r="59" spans="1:1">
      <c r="A59" s="840" t="s">
        <v>516</v>
      </c>
    </row>
    <row r="60" spans="1:1">
      <c r="A60" s="919" t="s">
        <v>533</v>
      </c>
    </row>
    <row r="61" spans="1:1">
      <c r="A61" s="840" t="s">
        <v>197</v>
      </c>
    </row>
    <row r="62" spans="1:1">
      <c r="A62" s="840" t="s">
        <v>521</v>
      </c>
    </row>
    <row r="63" spans="1:1">
      <c r="A63" s="913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2" orientation="landscape" verticalDpi="0" r:id="rId1"/>
  <colBreaks count="2" manualBreakCount="2">
    <brk id="16" max="1048575" man="1"/>
    <brk id="34" max="1048575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0"/>
  <sheetViews>
    <sheetView zoomScaleNormal="100" workbookViewId="0"/>
  </sheetViews>
  <sheetFormatPr baseColWidth="10" defaultRowHeight="11.25" outlineLevelCol="1"/>
  <cols>
    <col min="1" max="1" width="21.85546875" style="177" customWidth="1"/>
    <col min="2" max="2" width="11.5703125" style="177" customWidth="1" outlineLevel="1"/>
    <col min="3" max="3" width="10.28515625" style="177" customWidth="1" outlineLevel="1"/>
    <col min="4" max="4" width="11.7109375" style="177" customWidth="1" outlineLevel="1"/>
    <col min="5" max="5" width="10.5703125" style="177" customWidth="1" outlineLevel="1"/>
    <col min="6" max="6" width="12.140625" style="177" customWidth="1" outlineLevel="1"/>
    <col min="7" max="7" width="11.85546875" style="177" customWidth="1" outlineLevel="1"/>
    <col min="8" max="8" width="11.28515625" style="177" customWidth="1" outlineLevel="1"/>
    <col min="9" max="9" width="12" style="177" customWidth="1" outlineLevel="1"/>
    <col min="10" max="10" width="13.7109375" style="178" customWidth="1" outlineLevel="1"/>
    <col min="11" max="11" width="15.140625" style="178" customWidth="1" outlineLevel="1"/>
    <col min="12" max="12" width="10.7109375" style="177" customWidth="1" outlineLevel="1"/>
    <col min="13" max="13" width="8.5703125" style="177" customWidth="1" outlineLevel="1"/>
    <col min="14" max="14" width="10" style="177" customWidth="1" outlineLevel="1"/>
    <col min="15" max="15" width="11" style="177" customWidth="1" outlineLevel="1"/>
    <col min="16" max="16" width="11.7109375" style="177" customWidth="1" outlineLevel="1"/>
    <col min="17" max="17" width="9.85546875" style="177" customWidth="1" outlineLevel="1"/>
    <col min="18" max="18" width="9.7109375" style="177" customWidth="1" outlineLevel="1"/>
    <col min="19" max="19" width="10" style="177" customWidth="1" outlineLevel="1"/>
    <col min="20" max="20" width="12.5703125" style="177" customWidth="1" outlineLevel="1"/>
    <col min="21" max="21" width="15" style="177" customWidth="1"/>
    <col min="22" max="22" width="6.85546875" style="177" customWidth="1"/>
    <col min="23" max="23" width="8.7109375" style="177" customWidth="1"/>
    <col min="24" max="24" width="12.28515625" style="177" customWidth="1"/>
    <col min="25" max="25" width="12" style="177" customWidth="1"/>
    <col min="26" max="246" width="11.42578125" style="177"/>
    <col min="247" max="247" width="19.7109375" style="177" customWidth="1"/>
    <col min="248" max="248" width="16.85546875" style="177" customWidth="1"/>
    <col min="249" max="249" width="14.5703125" style="177" customWidth="1"/>
    <col min="250" max="250" width="16.28515625" style="177" customWidth="1"/>
    <col min="251" max="251" width="15" style="177" customWidth="1"/>
    <col min="252" max="252" width="15.28515625" style="177" customWidth="1"/>
    <col min="253" max="253" width="1.85546875" style="177" customWidth="1"/>
    <col min="254" max="254" width="12.7109375" style="177" customWidth="1"/>
    <col min="255" max="255" width="6" style="177" customWidth="1"/>
    <col min="256" max="256" width="10" style="177" customWidth="1"/>
    <col min="257" max="257" width="1.85546875" style="177" customWidth="1"/>
    <col min="258" max="258" width="14.85546875" style="177" customWidth="1"/>
    <col min="259" max="259" width="17" style="177" customWidth="1"/>
    <col min="260" max="260" width="13.5703125" style="177" customWidth="1"/>
    <col min="261" max="261" width="18.85546875" style="177" customWidth="1"/>
    <col min="262" max="262" width="3.85546875" style="177" customWidth="1"/>
    <col min="263" max="263" width="1.28515625" style="177" customWidth="1"/>
    <col min="264" max="264" width="10.7109375" style="177" customWidth="1"/>
    <col min="265" max="265" width="8.5703125" style="177" customWidth="1"/>
    <col min="266" max="266" width="10" style="177" customWidth="1"/>
    <col min="267" max="267" width="11" style="177" customWidth="1"/>
    <col min="268" max="268" width="10" style="177" customWidth="1"/>
    <col min="269" max="270" width="0.85546875" style="177" customWidth="1"/>
    <col min="271" max="271" width="9.85546875" style="177" customWidth="1"/>
    <col min="272" max="272" width="9.7109375" style="177" customWidth="1"/>
    <col min="273" max="273" width="10" style="177" customWidth="1"/>
    <col min="274" max="274" width="12.7109375" style="177" customWidth="1"/>
    <col min="275" max="275" width="1.42578125" style="177" customWidth="1"/>
    <col min="276" max="276" width="0.28515625" style="177" customWidth="1"/>
    <col min="277" max="277" width="15" style="177" customWidth="1"/>
    <col min="278" max="278" width="6.85546875" style="177" customWidth="1"/>
    <col min="279" max="279" width="8.7109375" style="177" customWidth="1"/>
    <col min="280" max="280" width="12.28515625" style="177" customWidth="1"/>
    <col min="281" max="281" width="12" style="177" customWidth="1"/>
    <col min="282" max="502" width="11.42578125" style="177"/>
    <col min="503" max="503" width="19.7109375" style="177" customWidth="1"/>
    <col min="504" max="504" width="16.85546875" style="177" customWidth="1"/>
    <col min="505" max="505" width="14.5703125" style="177" customWidth="1"/>
    <col min="506" max="506" width="16.28515625" style="177" customWidth="1"/>
    <col min="507" max="507" width="15" style="177" customWidth="1"/>
    <col min="508" max="508" width="15.28515625" style="177" customWidth="1"/>
    <col min="509" max="509" width="1.85546875" style="177" customWidth="1"/>
    <col min="510" max="510" width="12.7109375" style="177" customWidth="1"/>
    <col min="511" max="511" width="6" style="177" customWidth="1"/>
    <col min="512" max="512" width="10" style="177" customWidth="1"/>
    <col min="513" max="513" width="1.85546875" style="177" customWidth="1"/>
    <col min="514" max="514" width="14.85546875" style="177" customWidth="1"/>
    <col min="515" max="515" width="17" style="177" customWidth="1"/>
    <col min="516" max="516" width="13.5703125" style="177" customWidth="1"/>
    <col min="517" max="517" width="18.85546875" style="177" customWidth="1"/>
    <col min="518" max="518" width="3.85546875" style="177" customWidth="1"/>
    <col min="519" max="519" width="1.28515625" style="177" customWidth="1"/>
    <col min="520" max="520" width="10.7109375" style="177" customWidth="1"/>
    <col min="521" max="521" width="8.5703125" style="177" customWidth="1"/>
    <col min="522" max="522" width="10" style="177" customWidth="1"/>
    <col min="523" max="523" width="11" style="177" customWidth="1"/>
    <col min="524" max="524" width="10" style="177" customWidth="1"/>
    <col min="525" max="526" width="0.85546875" style="177" customWidth="1"/>
    <col min="527" max="527" width="9.85546875" style="177" customWidth="1"/>
    <col min="528" max="528" width="9.7109375" style="177" customWidth="1"/>
    <col min="529" max="529" width="10" style="177" customWidth="1"/>
    <col min="530" max="530" width="12.7109375" style="177" customWidth="1"/>
    <col min="531" max="531" width="1.42578125" style="177" customWidth="1"/>
    <col min="532" max="532" width="0.28515625" style="177" customWidth="1"/>
    <col min="533" max="533" width="15" style="177" customWidth="1"/>
    <col min="534" max="534" width="6.85546875" style="177" customWidth="1"/>
    <col min="535" max="535" width="8.7109375" style="177" customWidth="1"/>
    <col min="536" max="536" width="12.28515625" style="177" customWidth="1"/>
    <col min="537" max="537" width="12" style="177" customWidth="1"/>
    <col min="538" max="758" width="11.42578125" style="177"/>
    <col min="759" max="759" width="19.7109375" style="177" customWidth="1"/>
    <col min="760" max="760" width="16.85546875" style="177" customWidth="1"/>
    <col min="761" max="761" width="14.5703125" style="177" customWidth="1"/>
    <col min="762" max="762" width="16.28515625" style="177" customWidth="1"/>
    <col min="763" max="763" width="15" style="177" customWidth="1"/>
    <col min="764" max="764" width="15.28515625" style="177" customWidth="1"/>
    <col min="765" max="765" width="1.85546875" style="177" customWidth="1"/>
    <col min="766" max="766" width="12.7109375" style="177" customWidth="1"/>
    <col min="767" max="767" width="6" style="177" customWidth="1"/>
    <col min="768" max="768" width="10" style="177" customWidth="1"/>
    <col min="769" max="769" width="1.85546875" style="177" customWidth="1"/>
    <col min="770" max="770" width="14.85546875" style="177" customWidth="1"/>
    <col min="771" max="771" width="17" style="177" customWidth="1"/>
    <col min="772" max="772" width="13.5703125" style="177" customWidth="1"/>
    <col min="773" max="773" width="18.85546875" style="177" customWidth="1"/>
    <col min="774" max="774" width="3.85546875" style="177" customWidth="1"/>
    <col min="775" max="775" width="1.28515625" style="177" customWidth="1"/>
    <col min="776" max="776" width="10.7109375" style="177" customWidth="1"/>
    <col min="777" max="777" width="8.5703125" style="177" customWidth="1"/>
    <col min="778" max="778" width="10" style="177" customWidth="1"/>
    <col min="779" max="779" width="11" style="177" customWidth="1"/>
    <col min="780" max="780" width="10" style="177" customWidth="1"/>
    <col min="781" max="782" width="0.85546875" style="177" customWidth="1"/>
    <col min="783" max="783" width="9.85546875" style="177" customWidth="1"/>
    <col min="784" max="784" width="9.7109375" style="177" customWidth="1"/>
    <col min="785" max="785" width="10" style="177" customWidth="1"/>
    <col min="786" max="786" width="12.7109375" style="177" customWidth="1"/>
    <col min="787" max="787" width="1.42578125" style="177" customWidth="1"/>
    <col min="788" max="788" width="0.28515625" style="177" customWidth="1"/>
    <col min="789" max="789" width="15" style="177" customWidth="1"/>
    <col min="790" max="790" width="6.85546875" style="177" customWidth="1"/>
    <col min="791" max="791" width="8.7109375" style="177" customWidth="1"/>
    <col min="792" max="792" width="12.28515625" style="177" customWidth="1"/>
    <col min="793" max="793" width="12" style="177" customWidth="1"/>
    <col min="794" max="1014" width="11.42578125" style="177"/>
    <col min="1015" max="1015" width="19.7109375" style="177" customWidth="1"/>
    <col min="1016" max="1016" width="16.85546875" style="177" customWidth="1"/>
    <col min="1017" max="1017" width="14.5703125" style="177" customWidth="1"/>
    <col min="1018" max="1018" width="16.28515625" style="177" customWidth="1"/>
    <col min="1019" max="1019" width="15" style="177" customWidth="1"/>
    <col min="1020" max="1020" width="15.28515625" style="177" customWidth="1"/>
    <col min="1021" max="1021" width="1.85546875" style="177" customWidth="1"/>
    <col min="1022" max="1022" width="12.7109375" style="177" customWidth="1"/>
    <col min="1023" max="1023" width="6" style="177" customWidth="1"/>
    <col min="1024" max="1024" width="10" style="177" customWidth="1"/>
    <col min="1025" max="1025" width="1.85546875" style="177" customWidth="1"/>
    <col min="1026" max="1026" width="14.85546875" style="177" customWidth="1"/>
    <col min="1027" max="1027" width="17" style="177" customWidth="1"/>
    <col min="1028" max="1028" width="13.5703125" style="177" customWidth="1"/>
    <col min="1029" max="1029" width="18.85546875" style="177" customWidth="1"/>
    <col min="1030" max="1030" width="3.85546875" style="177" customWidth="1"/>
    <col min="1031" max="1031" width="1.28515625" style="177" customWidth="1"/>
    <col min="1032" max="1032" width="10.7109375" style="177" customWidth="1"/>
    <col min="1033" max="1033" width="8.5703125" style="177" customWidth="1"/>
    <col min="1034" max="1034" width="10" style="177" customWidth="1"/>
    <col min="1035" max="1035" width="11" style="177" customWidth="1"/>
    <col min="1036" max="1036" width="10" style="177" customWidth="1"/>
    <col min="1037" max="1038" width="0.85546875" style="177" customWidth="1"/>
    <col min="1039" max="1039" width="9.85546875" style="177" customWidth="1"/>
    <col min="1040" max="1040" width="9.7109375" style="177" customWidth="1"/>
    <col min="1041" max="1041" width="10" style="177" customWidth="1"/>
    <col min="1042" max="1042" width="12.7109375" style="177" customWidth="1"/>
    <col min="1043" max="1043" width="1.42578125" style="177" customWidth="1"/>
    <col min="1044" max="1044" width="0.28515625" style="177" customWidth="1"/>
    <col min="1045" max="1045" width="15" style="177" customWidth="1"/>
    <col min="1046" max="1046" width="6.85546875" style="177" customWidth="1"/>
    <col min="1047" max="1047" width="8.7109375" style="177" customWidth="1"/>
    <col min="1048" max="1048" width="12.28515625" style="177" customWidth="1"/>
    <col min="1049" max="1049" width="12" style="177" customWidth="1"/>
    <col min="1050" max="1270" width="11.42578125" style="177"/>
    <col min="1271" max="1271" width="19.7109375" style="177" customWidth="1"/>
    <col min="1272" max="1272" width="16.85546875" style="177" customWidth="1"/>
    <col min="1273" max="1273" width="14.5703125" style="177" customWidth="1"/>
    <col min="1274" max="1274" width="16.28515625" style="177" customWidth="1"/>
    <col min="1275" max="1275" width="15" style="177" customWidth="1"/>
    <col min="1276" max="1276" width="15.28515625" style="177" customWidth="1"/>
    <col min="1277" max="1277" width="1.85546875" style="177" customWidth="1"/>
    <col min="1278" max="1278" width="12.7109375" style="177" customWidth="1"/>
    <col min="1279" max="1279" width="6" style="177" customWidth="1"/>
    <col min="1280" max="1280" width="10" style="177" customWidth="1"/>
    <col min="1281" max="1281" width="1.85546875" style="177" customWidth="1"/>
    <col min="1282" max="1282" width="14.85546875" style="177" customWidth="1"/>
    <col min="1283" max="1283" width="17" style="177" customWidth="1"/>
    <col min="1284" max="1284" width="13.5703125" style="177" customWidth="1"/>
    <col min="1285" max="1285" width="18.85546875" style="177" customWidth="1"/>
    <col min="1286" max="1286" width="3.85546875" style="177" customWidth="1"/>
    <col min="1287" max="1287" width="1.28515625" style="177" customWidth="1"/>
    <col min="1288" max="1288" width="10.7109375" style="177" customWidth="1"/>
    <col min="1289" max="1289" width="8.5703125" style="177" customWidth="1"/>
    <col min="1290" max="1290" width="10" style="177" customWidth="1"/>
    <col min="1291" max="1291" width="11" style="177" customWidth="1"/>
    <col min="1292" max="1292" width="10" style="177" customWidth="1"/>
    <col min="1293" max="1294" width="0.85546875" style="177" customWidth="1"/>
    <col min="1295" max="1295" width="9.85546875" style="177" customWidth="1"/>
    <col min="1296" max="1296" width="9.7109375" style="177" customWidth="1"/>
    <col min="1297" max="1297" width="10" style="177" customWidth="1"/>
    <col min="1298" max="1298" width="12.7109375" style="177" customWidth="1"/>
    <col min="1299" max="1299" width="1.42578125" style="177" customWidth="1"/>
    <col min="1300" max="1300" width="0.28515625" style="177" customWidth="1"/>
    <col min="1301" max="1301" width="15" style="177" customWidth="1"/>
    <col min="1302" max="1302" width="6.85546875" style="177" customWidth="1"/>
    <col min="1303" max="1303" width="8.7109375" style="177" customWidth="1"/>
    <col min="1304" max="1304" width="12.28515625" style="177" customWidth="1"/>
    <col min="1305" max="1305" width="12" style="177" customWidth="1"/>
    <col min="1306" max="1526" width="11.42578125" style="177"/>
    <col min="1527" max="1527" width="19.7109375" style="177" customWidth="1"/>
    <col min="1528" max="1528" width="16.85546875" style="177" customWidth="1"/>
    <col min="1529" max="1529" width="14.5703125" style="177" customWidth="1"/>
    <col min="1530" max="1530" width="16.28515625" style="177" customWidth="1"/>
    <col min="1531" max="1531" width="15" style="177" customWidth="1"/>
    <col min="1532" max="1532" width="15.28515625" style="177" customWidth="1"/>
    <col min="1533" max="1533" width="1.85546875" style="177" customWidth="1"/>
    <col min="1534" max="1534" width="12.7109375" style="177" customWidth="1"/>
    <col min="1535" max="1535" width="6" style="177" customWidth="1"/>
    <col min="1536" max="1536" width="10" style="177" customWidth="1"/>
    <col min="1537" max="1537" width="1.85546875" style="177" customWidth="1"/>
    <col min="1538" max="1538" width="14.85546875" style="177" customWidth="1"/>
    <col min="1539" max="1539" width="17" style="177" customWidth="1"/>
    <col min="1540" max="1540" width="13.5703125" style="177" customWidth="1"/>
    <col min="1541" max="1541" width="18.85546875" style="177" customWidth="1"/>
    <col min="1542" max="1542" width="3.85546875" style="177" customWidth="1"/>
    <col min="1543" max="1543" width="1.28515625" style="177" customWidth="1"/>
    <col min="1544" max="1544" width="10.7109375" style="177" customWidth="1"/>
    <col min="1545" max="1545" width="8.5703125" style="177" customWidth="1"/>
    <col min="1546" max="1546" width="10" style="177" customWidth="1"/>
    <col min="1547" max="1547" width="11" style="177" customWidth="1"/>
    <col min="1548" max="1548" width="10" style="177" customWidth="1"/>
    <col min="1549" max="1550" width="0.85546875" style="177" customWidth="1"/>
    <col min="1551" max="1551" width="9.85546875" style="177" customWidth="1"/>
    <col min="1552" max="1552" width="9.7109375" style="177" customWidth="1"/>
    <col min="1553" max="1553" width="10" style="177" customWidth="1"/>
    <col min="1554" max="1554" width="12.7109375" style="177" customWidth="1"/>
    <col min="1555" max="1555" width="1.42578125" style="177" customWidth="1"/>
    <col min="1556" max="1556" width="0.28515625" style="177" customWidth="1"/>
    <col min="1557" max="1557" width="15" style="177" customWidth="1"/>
    <col min="1558" max="1558" width="6.85546875" style="177" customWidth="1"/>
    <col min="1559" max="1559" width="8.7109375" style="177" customWidth="1"/>
    <col min="1560" max="1560" width="12.28515625" style="177" customWidth="1"/>
    <col min="1561" max="1561" width="12" style="177" customWidth="1"/>
    <col min="1562" max="1782" width="11.42578125" style="177"/>
    <col min="1783" max="1783" width="19.7109375" style="177" customWidth="1"/>
    <col min="1784" max="1784" width="16.85546875" style="177" customWidth="1"/>
    <col min="1785" max="1785" width="14.5703125" style="177" customWidth="1"/>
    <col min="1786" max="1786" width="16.28515625" style="177" customWidth="1"/>
    <col min="1787" max="1787" width="15" style="177" customWidth="1"/>
    <col min="1788" max="1788" width="15.28515625" style="177" customWidth="1"/>
    <col min="1789" max="1789" width="1.85546875" style="177" customWidth="1"/>
    <col min="1790" max="1790" width="12.7109375" style="177" customWidth="1"/>
    <col min="1791" max="1791" width="6" style="177" customWidth="1"/>
    <col min="1792" max="1792" width="10" style="177" customWidth="1"/>
    <col min="1793" max="1793" width="1.85546875" style="177" customWidth="1"/>
    <col min="1794" max="1794" width="14.85546875" style="177" customWidth="1"/>
    <col min="1795" max="1795" width="17" style="177" customWidth="1"/>
    <col min="1796" max="1796" width="13.5703125" style="177" customWidth="1"/>
    <col min="1797" max="1797" width="18.85546875" style="177" customWidth="1"/>
    <col min="1798" max="1798" width="3.85546875" style="177" customWidth="1"/>
    <col min="1799" max="1799" width="1.28515625" style="177" customWidth="1"/>
    <col min="1800" max="1800" width="10.7109375" style="177" customWidth="1"/>
    <col min="1801" max="1801" width="8.5703125" style="177" customWidth="1"/>
    <col min="1802" max="1802" width="10" style="177" customWidth="1"/>
    <col min="1803" max="1803" width="11" style="177" customWidth="1"/>
    <col min="1804" max="1804" width="10" style="177" customWidth="1"/>
    <col min="1805" max="1806" width="0.85546875" style="177" customWidth="1"/>
    <col min="1807" max="1807" width="9.85546875" style="177" customWidth="1"/>
    <col min="1808" max="1808" width="9.7109375" style="177" customWidth="1"/>
    <col min="1809" max="1809" width="10" style="177" customWidth="1"/>
    <col min="1810" max="1810" width="12.7109375" style="177" customWidth="1"/>
    <col min="1811" max="1811" width="1.42578125" style="177" customWidth="1"/>
    <col min="1812" max="1812" width="0.28515625" style="177" customWidth="1"/>
    <col min="1813" max="1813" width="15" style="177" customWidth="1"/>
    <col min="1814" max="1814" width="6.85546875" style="177" customWidth="1"/>
    <col min="1815" max="1815" width="8.7109375" style="177" customWidth="1"/>
    <col min="1816" max="1816" width="12.28515625" style="177" customWidth="1"/>
    <col min="1817" max="1817" width="12" style="177" customWidth="1"/>
    <col min="1818" max="2038" width="11.42578125" style="177"/>
    <col min="2039" max="2039" width="19.7109375" style="177" customWidth="1"/>
    <col min="2040" max="2040" width="16.85546875" style="177" customWidth="1"/>
    <col min="2041" max="2041" width="14.5703125" style="177" customWidth="1"/>
    <col min="2042" max="2042" width="16.28515625" style="177" customWidth="1"/>
    <col min="2043" max="2043" width="15" style="177" customWidth="1"/>
    <col min="2044" max="2044" width="15.28515625" style="177" customWidth="1"/>
    <col min="2045" max="2045" width="1.85546875" style="177" customWidth="1"/>
    <col min="2046" max="2046" width="12.7109375" style="177" customWidth="1"/>
    <col min="2047" max="2047" width="6" style="177" customWidth="1"/>
    <col min="2048" max="2048" width="10" style="177" customWidth="1"/>
    <col min="2049" max="2049" width="1.85546875" style="177" customWidth="1"/>
    <col min="2050" max="2050" width="14.85546875" style="177" customWidth="1"/>
    <col min="2051" max="2051" width="17" style="177" customWidth="1"/>
    <col min="2052" max="2052" width="13.5703125" style="177" customWidth="1"/>
    <col min="2053" max="2053" width="18.85546875" style="177" customWidth="1"/>
    <col min="2054" max="2054" width="3.85546875" style="177" customWidth="1"/>
    <col min="2055" max="2055" width="1.28515625" style="177" customWidth="1"/>
    <col min="2056" max="2056" width="10.7109375" style="177" customWidth="1"/>
    <col min="2057" max="2057" width="8.5703125" style="177" customWidth="1"/>
    <col min="2058" max="2058" width="10" style="177" customWidth="1"/>
    <col min="2059" max="2059" width="11" style="177" customWidth="1"/>
    <col min="2060" max="2060" width="10" style="177" customWidth="1"/>
    <col min="2061" max="2062" width="0.85546875" style="177" customWidth="1"/>
    <col min="2063" max="2063" width="9.85546875" style="177" customWidth="1"/>
    <col min="2064" max="2064" width="9.7109375" style="177" customWidth="1"/>
    <col min="2065" max="2065" width="10" style="177" customWidth="1"/>
    <col min="2066" max="2066" width="12.7109375" style="177" customWidth="1"/>
    <col min="2067" max="2067" width="1.42578125" style="177" customWidth="1"/>
    <col min="2068" max="2068" width="0.28515625" style="177" customWidth="1"/>
    <col min="2069" max="2069" width="15" style="177" customWidth="1"/>
    <col min="2070" max="2070" width="6.85546875" style="177" customWidth="1"/>
    <col min="2071" max="2071" width="8.7109375" style="177" customWidth="1"/>
    <col min="2072" max="2072" width="12.28515625" style="177" customWidth="1"/>
    <col min="2073" max="2073" width="12" style="177" customWidth="1"/>
    <col min="2074" max="2294" width="11.42578125" style="177"/>
    <col min="2295" max="2295" width="19.7109375" style="177" customWidth="1"/>
    <col min="2296" max="2296" width="16.85546875" style="177" customWidth="1"/>
    <col min="2297" max="2297" width="14.5703125" style="177" customWidth="1"/>
    <col min="2298" max="2298" width="16.28515625" style="177" customWidth="1"/>
    <col min="2299" max="2299" width="15" style="177" customWidth="1"/>
    <col min="2300" max="2300" width="15.28515625" style="177" customWidth="1"/>
    <col min="2301" max="2301" width="1.85546875" style="177" customWidth="1"/>
    <col min="2302" max="2302" width="12.7109375" style="177" customWidth="1"/>
    <col min="2303" max="2303" width="6" style="177" customWidth="1"/>
    <col min="2304" max="2304" width="10" style="177" customWidth="1"/>
    <col min="2305" max="2305" width="1.85546875" style="177" customWidth="1"/>
    <col min="2306" max="2306" width="14.85546875" style="177" customWidth="1"/>
    <col min="2307" max="2307" width="17" style="177" customWidth="1"/>
    <col min="2308" max="2308" width="13.5703125" style="177" customWidth="1"/>
    <col min="2309" max="2309" width="18.85546875" style="177" customWidth="1"/>
    <col min="2310" max="2310" width="3.85546875" style="177" customWidth="1"/>
    <col min="2311" max="2311" width="1.28515625" style="177" customWidth="1"/>
    <col min="2312" max="2312" width="10.7109375" style="177" customWidth="1"/>
    <col min="2313" max="2313" width="8.5703125" style="177" customWidth="1"/>
    <col min="2314" max="2314" width="10" style="177" customWidth="1"/>
    <col min="2315" max="2315" width="11" style="177" customWidth="1"/>
    <col min="2316" max="2316" width="10" style="177" customWidth="1"/>
    <col min="2317" max="2318" width="0.85546875" style="177" customWidth="1"/>
    <col min="2319" max="2319" width="9.85546875" style="177" customWidth="1"/>
    <col min="2320" max="2320" width="9.7109375" style="177" customWidth="1"/>
    <col min="2321" max="2321" width="10" style="177" customWidth="1"/>
    <col min="2322" max="2322" width="12.7109375" style="177" customWidth="1"/>
    <col min="2323" max="2323" width="1.42578125" style="177" customWidth="1"/>
    <col min="2324" max="2324" width="0.28515625" style="177" customWidth="1"/>
    <col min="2325" max="2325" width="15" style="177" customWidth="1"/>
    <col min="2326" max="2326" width="6.85546875" style="177" customWidth="1"/>
    <col min="2327" max="2327" width="8.7109375" style="177" customWidth="1"/>
    <col min="2328" max="2328" width="12.28515625" style="177" customWidth="1"/>
    <col min="2329" max="2329" width="12" style="177" customWidth="1"/>
    <col min="2330" max="2550" width="11.42578125" style="177"/>
    <col min="2551" max="2551" width="19.7109375" style="177" customWidth="1"/>
    <col min="2552" max="2552" width="16.85546875" style="177" customWidth="1"/>
    <col min="2553" max="2553" width="14.5703125" style="177" customWidth="1"/>
    <col min="2554" max="2554" width="16.28515625" style="177" customWidth="1"/>
    <col min="2555" max="2555" width="15" style="177" customWidth="1"/>
    <col min="2556" max="2556" width="15.28515625" style="177" customWidth="1"/>
    <col min="2557" max="2557" width="1.85546875" style="177" customWidth="1"/>
    <col min="2558" max="2558" width="12.7109375" style="177" customWidth="1"/>
    <col min="2559" max="2559" width="6" style="177" customWidth="1"/>
    <col min="2560" max="2560" width="10" style="177" customWidth="1"/>
    <col min="2561" max="2561" width="1.85546875" style="177" customWidth="1"/>
    <col min="2562" max="2562" width="14.85546875" style="177" customWidth="1"/>
    <col min="2563" max="2563" width="17" style="177" customWidth="1"/>
    <col min="2564" max="2564" width="13.5703125" style="177" customWidth="1"/>
    <col min="2565" max="2565" width="18.85546875" style="177" customWidth="1"/>
    <col min="2566" max="2566" width="3.85546875" style="177" customWidth="1"/>
    <col min="2567" max="2567" width="1.28515625" style="177" customWidth="1"/>
    <col min="2568" max="2568" width="10.7109375" style="177" customWidth="1"/>
    <col min="2569" max="2569" width="8.5703125" style="177" customWidth="1"/>
    <col min="2570" max="2570" width="10" style="177" customWidth="1"/>
    <col min="2571" max="2571" width="11" style="177" customWidth="1"/>
    <col min="2572" max="2572" width="10" style="177" customWidth="1"/>
    <col min="2573" max="2574" width="0.85546875" style="177" customWidth="1"/>
    <col min="2575" max="2575" width="9.85546875" style="177" customWidth="1"/>
    <col min="2576" max="2576" width="9.7109375" style="177" customWidth="1"/>
    <col min="2577" max="2577" width="10" style="177" customWidth="1"/>
    <col min="2578" max="2578" width="12.7109375" style="177" customWidth="1"/>
    <col min="2579" max="2579" width="1.42578125" style="177" customWidth="1"/>
    <col min="2580" max="2580" width="0.28515625" style="177" customWidth="1"/>
    <col min="2581" max="2581" width="15" style="177" customWidth="1"/>
    <col min="2582" max="2582" width="6.85546875" style="177" customWidth="1"/>
    <col min="2583" max="2583" width="8.7109375" style="177" customWidth="1"/>
    <col min="2584" max="2584" width="12.28515625" style="177" customWidth="1"/>
    <col min="2585" max="2585" width="12" style="177" customWidth="1"/>
    <col min="2586" max="2806" width="11.42578125" style="177"/>
    <col min="2807" max="2807" width="19.7109375" style="177" customWidth="1"/>
    <col min="2808" max="2808" width="16.85546875" style="177" customWidth="1"/>
    <col min="2809" max="2809" width="14.5703125" style="177" customWidth="1"/>
    <col min="2810" max="2810" width="16.28515625" style="177" customWidth="1"/>
    <col min="2811" max="2811" width="15" style="177" customWidth="1"/>
    <col min="2812" max="2812" width="15.28515625" style="177" customWidth="1"/>
    <col min="2813" max="2813" width="1.85546875" style="177" customWidth="1"/>
    <col min="2814" max="2814" width="12.7109375" style="177" customWidth="1"/>
    <col min="2815" max="2815" width="6" style="177" customWidth="1"/>
    <col min="2816" max="2816" width="10" style="177" customWidth="1"/>
    <col min="2817" max="2817" width="1.85546875" style="177" customWidth="1"/>
    <col min="2818" max="2818" width="14.85546875" style="177" customWidth="1"/>
    <col min="2819" max="2819" width="17" style="177" customWidth="1"/>
    <col min="2820" max="2820" width="13.5703125" style="177" customWidth="1"/>
    <col min="2821" max="2821" width="18.85546875" style="177" customWidth="1"/>
    <col min="2822" max="2822" width="3.85546875" style="177" customWidth="1"/>
    <col min="2823" max="2823" width="1.28515625" style="177" customWidth="1"/>
    <col min="2824" max="2824" width="10.7109375" style="177" customWidth="1"/>
    <col min="2825" max="2825" width="8.5703125" style="177" customWidth="1"/>
    <col min="2826" max="2826" width="10" style="177" customWidth="1"/>
    <col min="2827" max="2827" width="11" style="177" customWidth="1"/>
    <col min="2828" max="2828" width="10" style="177" customWidth="1"/>
    <col min="2829" max="2830" width="0.85546875" style="177" customWidth="1"/>
    <col min="2831" max="2831" width="9.85546875" style="177" customWidth="1"/>
    <col min="2832" max="2832" width="9.7109375" style="177" customWidth="1"/>
    <col min="2833" max="2833" width="10" style="177" customWidth="1"/>
    <col min="2834" max="2834" width="12.7109375" style="177" customWidth="1"/>
    <col min="2835" max="2835" width="1.42578125" style="177" customWidth="1"/>
    <col min="2836" max="2836" width="0.28515625" style="177" customWidth="1"/>
    <col min="2837" max="2837" width="15" style="177" customWidth="1"/>
    <col min="2838" max="2838" width="6.85546875" style="177" customWidth="1"/>
    <col min="2839" max="2839" width="8.7109375" style="177" customWidth="1"/>
    <col min="2840" max="2840" width="12.28515625" style="177" customWidth="1"/>
    <col min="2841" max="2841" width="12" style="177" customWidth="1"/>
    <col min="2842" max="3062" width="11.42578125" style="177"/>
    <col min="3063" max="3063" width="19.7109375" style="177" customWidth="1"/>
    <col min="3064" max="3064" width="16.85546875" style="177" customWidth="1"/>
    <col min="3065" max="3065" width="14.5703125" style="177" customWidth="1"/>
    <col min="3066" max="3066" width="16.28515625" style="177" customWidth="1"/>
    <col min="3067" max="3067" width="15" style="177" customWidth="1"/>
    <col min="3068" max="3068" width="15.28515625" style="177" customWidth="1"/>
    <col min="3069" max="3069" width="1.85546875" style="177" customWidth="1"/>
    <col min="3070" max="3070" width="12.7109375" style="177" customWidth="1"/>
    <col min="3071" max="3071" width="6" style="177" customWidth="1"/>
    <col min="3072" max="3072" width="10" style="177" customWidth="1"/>
    <col min="3073" max="3073" width="1.85546875" style="177" customWidth="1"/>
    <col min="3074" max="3074" width="14.85546875" style="177" customWidth="1"/>
    <col min="3075" max="3075" width="17" style="177" customWidth="1"/>
    <col min="3076" max="3076" width="13.5703125" style="177" customWidth="1"/>
    <col min="3077" max="3077" width="18.85546875" style="177" customWidth="1"/>
    <col min="3078" max="3078" width="3.85546875" style="177" customWidth="1"/>
    <col min="3079" max="3079" width="1.28515625" style="177" customWidth="1"/>
    <col min="3080" max="3080" width="10.7109375" style="177" customWidth="1"/>
    <col min="3081" max="3081" width="8.5703125" style="177" customWidth="1"/>
    <col min="3082" max="3082" width="10" style="177" customWidth="1"/>
    <col min="3083" max="3083" width="11" style="177" customWidth="1"/>
    <col min="3084" max="3084" width="10" style="177" customWidth="1"/>
    <col min="3085" max="3086" width="0.85546875" style="177" customWidth="1"/>
    <col min="3087" max="3087" width="9.85546875" style="177" customWidth="1"/>
    <col min="3088" max="3088" width="9.7109375" style="177" customWidth="1"/>
    <col min="3089" max="3089" width="10" style="177" customWidth="1"/>
    <col min="3090" max="3090" width="12.7109375" style="177" customWidth="1"/>
    <col min="3091" max="3091" width="1.42578125" style="177" customWidth="1"/>
    <col min="3092" max="3092" width="0.28515625" style="177" customWidth="1"/>
    <col min="3093" max="3093" width="15" style="177" customWidth="1"/>
    <col min="3094" max="3094" width="6.85546875" style="177" customWidth="1"/>
    <col min="3095" max="3095" width="8.7109375" style="177" customWidth="1"/>
    <col min="3096" max="3096" width="12.28515625" style="177" customWidth="1"/>
    <col min="3097" max="3097" width="12" style="177" customWidth="1"/>
    <col min="3098" max="3318" width="11.42578125" style="177"/>
    <col min="3319" max="3319" width="19.7109375" style="177" customWidth="1"/>
    <col min="3320" max="3320" width="16.85546875" style="177" customWidth="1"/>
    <col min="3321" max="3321" width="14.5703125" style="177" customWidth="1"/>
    <col min="3322" max="3322" width="16.28515625" style="177" customWidth="1"/>
    <col min="3323" max="3323" width="15" style="177" customWidth="1"/>
    <col min="3324" max="3324" width="15.28515625" style="177" customWidth="1"/>
    <col min="3325" max="3325" width="1.85546875" style="177" customWidth="1"/>
    <col min="3326" max="3326" width="12.7109375" style="177" customWidth="1"/>
    <col min="3327" max="3327" width="6" style="177" customWidth="1"/>
    <col min="3328" max="3328" width="10" style="177" customWidth="1"/>
    <col min="3329" max="3329" width="1.85546875" style="177" customWidth="1"/>
    <col min="3330" max="3330" width="14.85546875" style="177" customWidth="1"/>
    <col min="3331" max="3331" width="17" style="177" customWidth="1"/>
    <col min="3332" max="3332" width="13.5703125" style="177" customWidth="1"/>
    <col min="3333" max="3333" width="18.85546875" style="177" customWidth="1"/>
    <col min="3334" max="3334" width="3.85546875" style="177" customWidth="1"/>
    <col min="3335" max="3335" width="1.28515625" style="177" customWidth="1"/>
    <col min="3336" max="3336" width="10.7109375" style="177" customWidth="1"/>
    <col min="3337" max="3337" width="8.5703125" style="177" customWidth="1"/>
    <col min="3338" max="3338" width="10" style="177" customWidth="1"/>
    <col min="3339" max="3339" width="11" style="177" customWidth="1"/>
    <col min="3340" max="3340" width="10" style="177" customWidth="1"/>
    <col min="3341" max="3342" width="0.85546875" style="177" customWidth="1"/>
    <col min="3343" max="3343" width="9.85546875" style="177" customWidth="1"/>
    <col min="3344" max="3344" width="9.7109375" style="177" customWidth="1"/>
    <col min="3345" max="3345" width="10" style="177" customWidth="1"/>
    <col min="3346" max="3346" width="12.7109375" style="177" customWidth="1"/>
    <col min="3347" max="3347" width="1.42578125" style="177" customWidth="1"/>
    <col min="3348" max="3348" width="0.28515625" style="177" customWidth="1"/>
    <col min="3349" max="3349" width="15" style="177" customWidth="1"/>
    <col min="3350" max="3350" width="6.85546875" style="177" customWidth="1"/>
    <col min="3351" max="3351" width="8.7109375" style="177" customWidth="1"/>
    <col min="3352" max="3352" width="12.28515625" style="177" customWidth="1"/>
    <col min="3353" max="3353" width="12" style="177" customWidth="1"/>
    <col min="3354" max="3574" width="11.42578125" style="177"/>
    <col min="3575" max="3575" width="19.7109375" style="177" customWidth="1"/>
    <col min="3576" max="3576" width="16.85546875" style="177" customWidth="1"/>
    <col min="3577" max="3577" width="14.5703125" style="177" customWidth="1"/>
    <col min="3578" max="3578" width="16.28515625" style="177" customWidth="1"/>
    <col min="3579" max="3579" width="15" style="177" customWidth="1"/>
    <col min="3580" max="3580" width="15.28515625" style="177" customWidth="1"/>
    <col min="3581" max="3581" width="1.85546875" style="177" customWidth="1"/>
    <col min="3582" max="3582" width="12.7109375" style="177" customWidth="1"/>
    <col min="3583" max="3583" width="6" style="177" customWidth="1"/>
    <col min="3584" max="3584" width="10" style="177" customWidth="1"/>
    <col min="3585" max="3585" width="1.85546875" style="177" customWidth="1"/>
    <col min="3586" max="3586" width="14.85546875" style="177" customWidth="1"/>
    <col min="3587" max="3587" width="17" style="177" customWidth="1"/>
    <col min="3588" max="3588" width="13.5703125" style="177" customWidth="1"/>
    <col min="3589" max="3589" width="18.85546875" style="177" customWidth="1"/>
    <col min="3590" max="3590" width="3.85546875" style="177" customWidth="1"/>
    <col min="3591" max="3591" width="1.28515625" style="177" customWidth="1"/>
    <col min="3592" max="3592" width="10.7109375" style="177" customWidth="1"/>
    <col min="3593" max="3593" width="8.5703125" style="177" customWidth="1"/>
    <col min="3594" max="3594" width="10" style="177" customWidth="1"/>
    <col min="3595" max="3595" width="11" style="177" customWidth="1"/>
    <col min="3596" max="3596" width="10" style="177" customWidth="1"/>
    <col min="3597" max="3598" width="0.85546875" style="177" customWidth="1"/>
    <col min="3599" max="3599" width="9.85546875" style="177" customWidth="1"/>
    <col min="3600" max="3600" width="9.7109375" style="177" customWidth="1"/>
    <col min="3601" max="3601" width="10" style="177" customWidth="1"/>
    <col min="3602" max="3602" width="12.7109375" style="177" customWidth="1"/>
    <col min="3603" max="3603" width="1.42578125" style="177" customWidth="1"/>
    <col min="3604" max="3604" width="0.28515625" style="177" customWidth="1"/>
    <col min="3605" max="3605" width="15" style="177" customWidth="1"/>
    <col min="3606" max="3606" width="6.85546875" style="177" customWidth="1"/>
    <col min="3607" max="3607" width="8.7109375" style="177" customWidth="1"/>
    <col min="3608" max="3608" width="12.28515625" style="177" customWidth="1"/>
    <col min="3609" max="3609" width="12" style="177" customWidth="1"/>
    <col min="3610" max="3830" width="11.42578125" style="177"/>
    <col min="3831" max="3831" width="19.7109375" style="177" customWidth="1"/>
    <col min="3832" max="3832" width="16.85546875" style="177" customWidth="1"/>
    <col min="3833" max="3833" width="14.5703125" style="177" customWidth="1"/>
    <col min="3834" max="3834" width="16.28515625" style="177" customWidth="1"/>
    <col min="3835" max="3835" width="15" style="177" customWidth="1"/>
    <col min="3836" max="3836" width="15.28515625" style="177" customWidth="1"/>
    <col min="3837" max="3837" width="1.85546875" style="177" customWidth="1"/>
    <col min="3838" max="3838" width="12.7109375" style="177" customWidth="1"/>
    <col min="3839" max="3839" width="6" style="177" customWidth="1"/>
    <col min="3840" max="3840" width="10" style="177" customWidth="1"/>
    <col min="3841" max="3841" width="1.85546875" style="177" customWidth="1"/>
    <col min="3842" max="3842" width="14.85546875" style="177" customWidth="1"/>
    <col min="3843" max="3843" width="17" style="177" customWidth="1"/>
    <col min="3844" max="3844" width="13.5703125" style="177" customWidth="1"/>
    <col min="3845" max="3845" width="18.85546875" style="177" customWidth="1"/>
    <col min="3846" max="3846" width="3.85546875" style="177" customWidth="1"/>
    <col min="3847" max="3847" width="1.28515625" style="177" customWidth="1"/>
    <col min="3848" max="3848" width="10.7109375" style="177" customWidth="1"/>
    <col min="3849" max="3849" width="8.5703125" style="177" customWidth="1"/>
    <col min="3850" max="3850" width="10" style="177" customWidth="1"/>
    <col min="3851" max="3851" width="11" style="177" customWidth="1"/>
    <col min="3852" max="3852" width="10" style="177" customWidth="1"/>
    <col min="3853" max="3854" width="0.85546875" style="177" customWidth="1"/>
    <col min="3855" max="3855" width="9.85546875" style="177" customWidth="1"/>
    <col min="3856" max="3856" width="9.7109375" style="177" customWidth="1"/>
    <col min="3857" max="3857" width="10" style="177" customWidth="1"/>
    <col min="3858" max="3858" width="12.7109375" style="177" customWidth="1"/>
    <col min="3859" max="3859" width="1.42578125" style="177" customWidth="1"/>
    <col min="3860" max="3860" width="0.28515625" style="177" customWidth="1"/>
    <col min="3861" max="3861" width="15" style="177" customWidth="1"/>
    <col min="3862" max="3862" width="6.85546875" style="177" customWidth="1"/>
    <col min="3863" max="3863" width="8.7109375" style="177" customWidth="1"/>
    <col min="3864" max="3864" width="12.28515625" style="177" customWidth="1"/>
    <col min="3865" max="3865" width="12" style="177" customWidth="1"/>
    <col min="3866" max="4086" width="11.42578125" style="177"/>
    <col min="4087" max="4087" width="19.7109375" style="177" customWidth="1"/>
    <col min="4088" max="4088" width="16.85546875" style="177" customWidth="1"/>
    <col min="4089" max="4089" width="14.5703125" style="177" customWidth="1"/>
    <col min="4090" max="4090" width="16.28515625" style="177" customWidth="1"/>
    <col min="4091" max="4091" width="15" style="177" customWidth="1"/>
    <col min="4092" max="4092" width="15.28515625" style="177" customWidth="1"/>
    <col min="4093" max="4093" width="1.85546875" style="177" customWidth="1"/>
    <col min="4094" max="4094" width="12.7109375" style="177" customWidth="1"/>
    <col min="4095" max="4095" width="6" style="177" customWidth="1"/>
    <col min="4096" max="4096" width="10" style="177" customWidth="1"/>
    <col min="4097" max="4097" width="1.85546875" style="177" customWidth="1"/>
    <col min="4098" max="4098" width="14.85546875" style="177" customWidth="1"/>
    <col min="4099" max="4099" width="17" style="177" customWidth="1"/>
    <col min="4100" max="4100" width="13.5703125" style="177" customWidth="1"/>
    <col min="4101" max="4101" width="18.85546875" style="177" customWidth="1"/>
    <col min="4102" max="4102" width="3.85546875" style="177" customWidth="1"/>
    <col min="4103" max="4103" width="1.28515625" style="177" customWidth="1"/>
    <col min="4104" max="4104" width="10.7109375" style="177" customWidth="1"/>
    <col min="4105" max="4105" width="8.5703125" style="177" customWidth="1"/>
    <col min="4106" max="4106" width="10" style="177" customWidth="1"/>
    <col min="4107" max="4107" width="11" style="177" customWidth="1"/>
    <col min="4108" max="4108" width="10" style="177" customWidth="1"/>
    <col min="4109" max="4110" width="0.85546875" style="177" customWidth="1"/>
    <col min="4111" max="4111" width="9.85546875" style="177" customWidth="1"/>
    <col min="4112" max="4112" width="9.7109375" style="177" customWidth="1"/>
    <col min="4113" max="4113" width="10" style="177" customWidth="1"/>
    <col min="4114" max="4114" width="12.7109375" style="177" customWidth="1"/>
    <col min="4115" max="4115" width="1.42578125" style="177" customWidth="1"/>
    <col min="4116" max="4116" width="0.28515625" style="177" customWidth="1"/>
    <col min="4117" max="4117" width="15" style="177" customWidth="1"/>
    <col min="4118" max="4118" width="6.85546875" style="177" customWidth="1"/>
    <col min="4119" max="4119" width="8.7109375" style="177" customWidth="1"/>
    <col min="4120" max="4120" width="12.28515625" style="177" customWidth="1"/>
    <col min="4121" max="4121" width="12" style="177" customWidth="1"/>
    <col min="4122" max="4342" width="11.42578125" style="177"/>
    <col min="4343" max="4343" width="19.7109375" style="177" customWidth="1"/>
    <col min="4344" max="4344" width="16.85546875" style="177" customWidth="1"/>
    <col min="4345" max="4345" width="14.5703125" style="177" customWidth="1"/>
    <col min="4346" max="4346" width="16.28515625" style="177" customWidth="1"/>
    <col min="4347" max="4347" width="15" style="177" customWidth="1"/>
    <col min="4348" max="4348" width="15.28515625" style="177" customWidth="1"/>
    <col min="4349" max="4349" width="1.85546875" style="177" customWidth="1"/>
    <col min="4350" max="4350" width="12.7109375" style="177" customWidth="1"/>
    <col min="4351" max="4351" width="6" style="177" customWidth="1"/>
    <col min="4352" max="4352" width="10" style="177" customWidth="1"/>
    <col min="4353" max="4353" width="1.85546875" style="177" customWidth="1"/>
    <col min="4354" max="4354" width="14.85546875" style="177" customWidth="1"/>
    <col min="4355" max="4355" width="17" style="177" customWidth="1"/>
    <col min="4356" max="4356" width="13.5703125" style="177" customWidth="1"/>
    <col min="4357" max="4357" width="18.85546875" style="177" customWidth="1"/>
    <col min="4358" max="4358" width="3.85546875" style="177" customWidth="1"/>
    <col min="4359" max="4359" width="1.28515625" style="177" customWidth="1"/>
    <col min="4360" max="4360" width="10.7109375" style="177" customWidth="1"/>
    <col min="4361" max="4361" width="8.5703125" style="177" customWidth="1"/>
    <col min="4362" max="4362" width="10" style="177" customWidth="1"/>
    <col min="4363" max="4363" width="11" style="177" customWidth="1"/>
    <col min="4364" max="4364" width="10" style="177" customWidth="1"/>
    <col min="4365" max="4366" width="0.85546875" style="177" customWidth="1"/>
    <col min="4367" max="4367" width="9.85546875" style="177" customWidth="1"/>
    <col min="4368" max="4368" width="9.7109375" style="177" customWidth="1"/>
    <col min="4369" max="4369" width="10" style="177" customWidth="1"/>
    <col min="4370" max="4370" width="12.7109375" style="177" customWidth="1"/>
    <col min="4371" max="4371" width="1.42578125" style="177" customWidth="1"/>
    <col min="4372" max="4372" width="0.28515625" style="177" customWidth="1"/>
    <col min="4373" max="4373" width="15" style="177" customWidth="1"/>
    <col min="4374" max="4374" width="6.85546875" style="177" customWidth="1"/>
    <col min="4375" max="4375" width="8.7109375" style="177" customWidth="1"/>
    <col min="4376" max="4376" width="12.28515625" style="177" customWidth="1"/>
    <col min="4377" max="4377" width="12" style="177" customWidth="1"/>
    <col min="4378" max="4598" width="11.42578125" style="177"/>
    <col min="4599" max="4599" width="19.7109375" style="177" customWidth="1"/>
    <col min="4600" max="4600" width="16.85546875" style="177" customWidth="1"/>
    <col min="4601" max="4601" width="14.5703125" style="177" customWidth="1"/>
    <col min="4602" max="4602" width="16.28515625" style="177" customWidth="1"/>
    <col min="4603" max="4603" width="15" style="177" customWidth="1"/>
    <col min="4604" max="4604" width="15.28515625" style="177" customWidth="1"/>
    <col min="4605" max="4605" width="1.85546875" style="177" customWidth="1"/>
    <col min="4606" max="4606" width="12.7109375" style="177" customWidth="1"/>
    <col min="4607" max="4607" width="6" style="177" customWidth="1"/>
    <col min="4608" max="4608" width="10" style="177" customWidth="1"/>
    <col min="4609" max="4609" width="1.85546875" style="177" customWidth="1"/>
    <col min="4610" max="4610" width="14.85546875" style="177" customWidth="1"/>
    <col min="4611" max="4611" width="17" style="177" customWidth="1"/>
    <col min="4612" max="4612" width="13.5703125" style="177" customWidth="1"/>
    <col min="4613" max="4613" width="18.85546875" style="177" customWidth="1"/>
    <col min="4614" max="4614" width="3.85546875" style="177" customWidth="1"/>
    <col min="4615" max="4615" width="1.28515625" style="177" customWidth="1"/>
    <col min="4616" max="4616" width="10.7109375" style="177" customWidth="1"/>
    <col min="4617" max="4617" width="8.5703125" style="177" customWidth="1"/>
    <col min="4618" max="4618" width="10" style="177" customWidth="1"/>
    <col min="4619" max="4619" width="11" style="177" customWidth="1"/>
    <col min="4620" max="4620" width="10" style="177" customWidth="1"/>
    <col min="4621" max="4622" width="0.85546875" style="177" customWidth="1"/>
    <col min="4623" max="4623" width="9.85546875" style="177" customWidth="1"/>
    <col min="4624" max="4624" width="9.7109375" style="177" customWidth="1"/>
    <col min="4625" max="4625" width="10" style="177" customWidth="1"/>
    <col min="4626" max="4626" width="12.7109375" style="177" customWidth="1"/>
    <col min="4627" max="4627" width="1.42578125" style="177" customWidth="1"/>
    <col min="4628" max="4628" width="0.28515625" style="177" customWidth="1"/>
    <col min="4629" max="4629" width="15" style="177" customWidth="1"/>
    <col min="4630" max="4630" width="6.85546875" style="177" customWidth="1"/>
    <col min="4631" max="4631" width="8.7109375" style="177" customWidth="1"/>
    <col min="4632" max="4632" width="12.28515625" style="177" customWidth="1"/>
    <col min="4633" max="4633" width="12" style="177" customWidth="1"/>
    <col min="4634" max="4854" width="11.42578125" style="177"/>
    <col min="4855" max="4855" width="19.7109375" style="177" customWidth="1"/>
    <col min="4856" max="4856" width="16.85546875" style="177" customWidth="1"/>
    <col min="4857" max="4857" width="14.5703125" style="177" customWidth="1"/>
    <col min="4858" max="4858" width="16.28515625" style="177" customWidth="1"/>
    <col min="4859" max="4859" width="15" style="177" customWidth="1"/>
    <col min="4860" max="4860" width="15.28515625" style="177" customWidth="1"/>
    <col min="4861" max="4861" width="1.85546875" style="177" customWidth="1"/>
    <col min="4862" max="4862" width="12.7109375" style="177" customWidth="1"/>
    <col min="4863" max="4863" width="6" style="177" customWidth="1"/>
    <col min="4864" max="4864" width="10" style="177" customWidth="1"/>
    <col min="4865" max="4865" width="1.85546875" style="177" customWidth="1"/>
    <col min="4866" max="4866" width="14.85546875" style="177" customWidth="1"/>
    <col min="4867" max="4867" width="17" style="177" customWidth="1"/>
    <col min="4868" max="4868" width="13.5703125" style="177" customWidth="1"/>
    <col min="4869" max="4869" width="18.85546875" style="177" customWidth="1"/>
    <col min="4870" max="4870" width="3.85546875" style="177" customWidth="1"/>
    <col min="4871" max="4871" width="1.28515625" style="177" customWidth="1"/>
    <col min="4872" max="4872" width="10.7109375" style="177" customWidth="1"/>
    <col min="4873" max="4873" width="8.5703125" style="177" customWidth="1"/>
    <col min="4874" max="4874" width="10" style="177" customWidth="1"/>
    <col min="4875" max="4875" width="11" style="177" customWidth="1"/>
    <col min="4876" max="4876" width="10" style="177" customWidth="1"/>
    <col min="4877" max="4878" width="0.85546875" style="177" customWidth="1"/>
    <col min="4879" max="4879" width="9.85546875" style="177" customWidth="1"/>
    <col min="4880" max="4880" width="9.7109375" style="177" customWidth="1"/>
    <col min="4881" max="4881" width="10" style="177" customWidth="1"/>
    <col min="4882" max="4882" width="12.7109375" style="177" customWidth="1"/>
    <col min="4883" max="4883" width="1.42578125" style="177" customWidth="1"/>
    <col min="4884" max="4884" width="0.28515625" style="177" customWidth="1"/>
    <col min="4885" max="4885" width="15" style="177" customWidth="1"/>
    <col min="4886" max="4886" width="6.85546875" style="177" customWidth="1"/>
    <col min="4887" max="4887" width="8.7109375" style="177" customWidth="1"/>
    <col min="4888" max="4888" width="12.28515625" style="177" customWidth="1"/>
    <col min="4889" max="4889" width="12" style="177" customWidth="1"/>
    <col min="4890" max="5110" width="11.42578125" style="177"/>
    <col min="5111" max="5111" width="19.7109375" style="177" customWidth="1"/>
    <col min="5112" max="5112" width="16.85546875" style="177" customWidth="1"/>
    <col min="5113" max="5113" width="14.5703125" style="177" customWidth="1"/>
    <col min="5114" max="5114" width="16.28515625" style="177" customWidth="1"/>
    <col min="5115" max="5115" width="15" style="177" customWidth="1"/>
    <col min="5116" max="5116" width="15.28515625" style="177" customWidth="1"/>
    <col min="5117" max="5117" width="1.85546875" style="177" customWidth="1"/>
    <col min="5118" max="5118" width="12.7109375" style="177" customWidth="1"/>
    <col min="5119" max="5119" width="6" style="177" customWidth="1"/>
    <col min="5120" max="5120" width="10" style="177" customWidth="1"/>
    <col min="5121" max="5121" width="1.85546875" style="177" customWidth="1"/>
    <col min="5122" max="5122" width="14.85546875" style="177" customWidth="1"/>
    <col min="5123" max="5123" width="17" style="177" customWidth="1"/>
    <col min="5124" max="5124" width="13.5703125" style="177" customWidth="1"/>
    <col min="5125" max="5125" width="18.85546875" style="177" customWidth="1"/>
    <col min="5126" max="5126" width="3.85546875" style="177" customWidth="1"/>
    <col min="5127" max="5127" width="1.28515625" style="177" customWidth="1"/>
    <col min="5128" max="5128" width="10.7109375" style="177" customWidth="1"/>
    <col min="5129" max="5129" width="8.5703125" style="177" customWidth="1"/>
    <col min="5130" max="5130" width="10" style="177" customWidth="1"/>
    <col min="5131" max="5131" width="11" style="177" customWidth="1"/>
    <col min="5132" max="5132" width="10" style="177" customWidth="1"/>
    <col min="5133" max="5134" width="0.85546875" style="177" customWidth="1"/>
    <col min="5135" max="5135" width="9.85546875" style="177" customWidth="1"/>
    <col min="5136" max="5136" width="9.7109375" style="177" customWidth="1"/>
    <col min="5137" max="5137" width="10" style="177" customWidth="1"/>
    <col min="5138" max="5138" width="12.7109375" style="177" customWidth="1"/>
    <col min="5139" max="5139" width="1.42578125" style="177" customWidth="1"/>
    <col min="5140" max="5140" width="0.28515625" style="177" customWidth="1"/>
    <col min="5141" max="5141" width="15" style="177" customWidth="1"/>
    <col min="5142" max="5142" width="6.85546875" style="177" customWidth="1"/>
    <col min="5143" max="5143" width="8.7109375" style="177" customWidth="1"/>
    <col min="5144" max="5144" width="12.28515625" style="177" customWidth="1"/>
    <col min="5145" max="5145" width="12" style="177" customWidth="1"/>
    <col min="5146" max="5366" width="11.42578125" style="177"/>
    <col min="5367" max="5367" width="19.7109375" style="177" customWidth="1"/>
    <col min="5368" max="5368" width="16.85546875" style="177" customWidth="1"/>
    <col min="5369" max="5369" width="14.5703125" style="177" customWidth="1"/>
    <col min="5370" max="5370" width="16.28515625" style="177" customWidth="1"/>
    <col min="5371" max="5371" width="15" style="177" customWidth="1"/>
    <col min="5372" max="5372" width="15.28515625" style="177" customWidth="1"/>
    <col min="5373" max="5373" width="1.85546875" style="177" customWidth="1"/>
    <col min="5374" max="5374" width="12.7109375" style="177" customWidth="1"/>
    <col min="5375" max="5375" width="6" style="177" customWidth="1"/>
    <col min="5376" max="5376" width="10" style="177" customWidth="1"/>
    <col min="5377" max="5377" width="1.85546875" style="177" customWidth="1"/>
    <col min="5378" max="5378" width="14.85546875" style="177" customWidth="1"/>
    <col min="5379" max="5379" width="17" style="177" customWidth="1"/>
    <col min="5380" max="5380" width="13.5703125" style="177" customWidth="1"/>
    <col min="5381" max="5381" width="18.85546875" style="177" customWidth="1"/>
    <col min="5382" max="5382" width="3.85546875" style="177" customWidth="1"/>
    <col min="5383" max="5383" width="1.28515625" style="177" customWidth="1"/>
    <col min="5384" max="5384" width="10.7109375" style="177" customWidth="1"/>
    <col min="5385" max="5385" width="8.5703125" style="177" customWidth="1"/>
    <col min="5386" max="5386" width="10" style="177" customWidth="1"/>
    <col min="5387" max="5387" width="11" style="177" customWidth="1"/>
    <col min="5388" max="5388" width="10" style="177" customWidth="1"/>
    <col min="5389" max="5390" width="0.85546875" style="177" customWidth="1"/>
    <col min="5391" max="5391" width="9.85546875" style="177" customWidth="1"/>
    <col min="5392" max="5392" width="9.7109375" style="177" customWidth="1"/>
    <col min="5393" max="5393" width="10" style="177" customWidth="1"/>
    <col min="5394" max="5394" width="12.7109375" style="177" customWidth="1"/>
    <col min="5395" max="5395" width="1.42578125" style="177" customWidth="1"/>
    <col min="5396" max="5396" width="0.28515625" style="177" customWidth="1"/>
    <col min="5397" max="5397" width="15" style="177" customWidth="1"/>
    <col min="5398" max="5398" width="6.85546875" style="177" customWidth="1"/>
    <col min="5399" max="5399" width="8.7109375" style="177" customWidth="1"/>
    <col min="5400" max="5400" width="12.28515625" style="177" customWidth="1"/>
    <col min="5401" max="5401" width="12" style="177" customWidth="1"/>
    <col min="5402" max="5622" width="11.42578125" style="177"/>
    <col min="5623" max="5623" width="19.7109375" style="177" customWidth="1"/>
    <col min="5624" max="5624" width="16.85546875" style="177" customWidth="1"/>
    <col min="5625" max="5625" width="14.5703125" style="177" customWidth="1"/>
    <col min="5626" max="5626" width="16.28515625" style="177" customWidth="1"/>
    <col min="5627" max="5627" width="15" style="177" customWidth="1"/>
    <col min="5628" max="5628" width="15.28515625" style="177" customWidth="1"/>
    <col min="5629" max="5629" width="1.85546875" style="177" customWidth="1"/>
    <col min="5630" max="5630" width="12.7109375" style="177" customWidth="1"/>
    <col min="5631" max="5631" width="6" style="177" customWidth="1"/>
    <col min="5632" max="5632" width="10" style="177" customWidth="1"/>
    <col min="5633" max="5633" width="1.85546875" style="177" customWidth="1"/>
    <col min="5634" max="5634" width="14.85546875" style="177" customWidth="1"/>
    <col min="5635" max="5635" width="17" style="177" customWidth="1"/>
    <col min="5636" max="5636" width="13.5703125" style="177" customWidth="1"/>
    <col min="5637" max="5637" width="18.85546875" style="177" customWidth="1"/>
    <col min="5638" max="5638" width="3.85546875" style="177" customWidth="1"/>
    <col min="5639" max="5639" width="1.28515625" style="177" customWidth="1"/>
    <col min="5640" max="5640" width="10.7109375" style="177" customWidth="1"/>
    <col min="5641" max="5641" width="8.5703125" style="177" customWidth="1"/>
    <col min="5642" max="5642" width="10" style="177" customWidth="1"/>
    <col min="5643" max="5643" width="11" style="177" customWidth="1"/>
    <col min="5644" max="5644" width="10" style="177" customWidth="1"/>
    <col min="5645" max="5646" width="0.85546875" style="177" customWidth="1"/>
    <col min="5647" max="5647" width="9.85546875" style="177" customWidth="1"/>
    <col min="5648" max="5648" width="9.7109375" style="177" customWidth="1"/>
    <col min="5649" max="5649" width="10" style="177" customWidth="1"/>
    <col min="5650" max="5650" width="12.7109375" style="177" customWidth="1"/>
    <col min="5651" max="5651" width="1.42578125" style="177" customWidth="1"/>
    <col min="5652" max="5652" width="0.28515625" style="177" customWidth="1"/>
    <col min="5653" max="5653" width="15" style="177" customWidth="1"/>
    <col min="5654" max="5654" width="6.85546875" style="177" customWidth="1"/>
    <col min="5655" max="5655" width="8.7109375" style="177" customWidth="1"/>
    <col min="5656" max="5656" width="12.28515625" style="177" customWidth="1"/>
    <col min="5657" max="5657" width="12" style="177" customWidth="1"/>
    <col min="5658" max="5878" width="11.42578125" style="177"/>
    <col min="5879" max="5879" width="19.7109375" style="177" customWidth="1"/>
    <col min="5880" max="5880" width="16.85546875" style="177" customWidth="1"/>
    <col min="5881" max="5881" width="14.5703125" style="177" customWidth="1"/>
    <col min="5882" max="5882" width="16.28515625" style="177" customWidth="1"/>
    <col min="5883" max="5883" width="15" style="177" customWidth="1"/>
    <col min="5884" max="5884" width="15.28515625" style="177" customWidth="1"/>
    <col min="5885" max="5885" width="1.85546875" style="177" customWidth="1"/>
    <col min="5886" max="5886" width="12.7109375" style="177" customWidth="1"/>
    <col min="5887" max="5887" width="6" style="177" customWidth="1"/>
    <col min="5888" max="5888" width="10" style="177" customWidth="1"/>
    <col min="5889" max="5889" width="1.85546875" style="177" customWidth="1"/>
    <col min="5890" max="5890" width="14.85546875" style="177" customWidth="1"/>
    <col min="5891" max="5891" width="17" style="177" customWidth="1"/>
    <col min="5892" max="5892" width="13.5703125" style="177" customWidth="1"/>
    <col min="5893" max="5893" width="18.85546875" style="177" customWidth="1"/>
    <col min="5894" max="5894" width="3.85546875" style="177" customWidth="1"/>
    <col min="5895" max="5895" width="1.28515625" style="177" customWidth="1"/>
    <col min="5896" max="5896" width="10.7109375" style="177" customWidth="1"/>
    <col min="5897" max="5897" width="8.5703125" style="177" customWidth="1"/>
    <col min="5898" max="5898" width="10" style="177" customWidth="1"/>
    <col min="5899" max="5899" width="11" style="177" customWidth="1"/>
    <col min="5900" max="5900" width="10" style="177" customWidth="1"/>
    <col min="5901" max="5902" width="0.85546875" style="177" customWidth="1"/>
    <col min="5903" max="5903" width="9.85546875" style="177" customWidth="1"/>
    <col min="5904" max="5904" width="9.7109375" style="177" customWidth="1"/>
    <col min="5905" max="5905" width="10" style="177" customWidth="1"/>
    <col min="5906" max="5906" width="12.7109375" style="177" customWidth="1"/>
    <col min="5907" max="5907" width="1.42578125" style="177" customWidth="1"/>
    <col min="5908" max="5908" width="0.28515625" style="177" customWidth="1"/>
    <col min="5909" max="5909" width="15" style="177" customWidth="1"/>
    <col min="5910" max="5910" width="6.85546875" style="177" customWidth="1"/>
    <col min="5911" max="5911" width="8.7109375" style="177" customWidth="1"/>
    <col min="5912" max="5912" width="12.28515625" style="177" customWidth="1"/>
    <col min="5913" max="5913" width="12" style="177" customWidth="1"/>
    <col min="5914" max="6134" width="11.42578125" style="177"/>
    <col min="6135" max="6135" width="19.7109375" style="177" customWidth="1"/>
    <col min="6136" max="6136" width="16.85546875" style="177" customWidth="1"/>
    <col min="6137" max="6137" width="14.5703125" style="177" customWidth="1"/>
    <col min="6138" max="6138" width="16.28515625" style="177" customWidth="1"/>
    <col min="6139" max="6139" width="15" style="177" customWidth="1"/>
    <col min="6140" max="6140" width="15.28515625" style="177" customWidth="1"/>
    <col min="6141" max="6141" width="1.85546875" style="177" customWidth="1"/>
    <col min="6142" max="6142" width="12.7109375" style="177" customWidth="1"/>
    <col min="6143" max="6143" width="6" style="177" customWidth="1"/>
    <col min="6144" max="6144" width="10" style="177" customWidth="1"/>
    <col min="6145" max="6145" width="1.85546875" style="177" customWidth="1"/>
    <col min="6146" max="6146" width="14.85546875" style="177" customWidth="1"/>
    <col min="6147" max="6147" width="17" style="177" customWidth="1"/>
    <col min="6148" max="6148" width="13.5703125" style="177" customWidth="1"/>
    <col min="6149" max="6149" width="18.85546875" style="177" customWidth="1"/>
    <col min="6150" max="6150" width="3.85546875" style="177" customWidth="1"/>
    <col min="6151" max="6151" width="1.28515625" style="177" customWidth="1"/>
    <col min="6152" max="6152" width="10.7109375" style="177" customWidth="1"/>
    <col min="6153" max="6153" width="8.5703125" style="177" customWidth="1"/>
    <col min="6154" max="6154" width="10" style="177" customWidth="1"/>
    <col min="6155" max="6155" width="11" style="177" customWidth="1"/>
    <col min="6156" max="6156" width="10" style="177" customWidth="1"/>
    <col min="6157" max="6158" width="0.85546875" style="177" customWidth="1"/>
    <col min="6159" max="6159" width="9.85546875" style="177" customWidth="1"/>
    <col min="6160" max="6160" width="9.7109375" style="177" customWidth="1"/>
    <col min="6161" max="6161" width="10" style="177" customWidth="1"/>
    <col min="6162" max="6162" width="12.7109375" style="177" customWidth="1"/>
    <col min="6163" max="6163" width="1.42578125" style="177" customWidth="1"/>
    <col min="6164" max="6164" width="0.28515625" style="177" customWidth="1"/>
    <col min="6165" max="6165" width="15" style="177" customWidth="1"/>
    <col min="6166" max="6166" width="6.85546875" style="177" customWidth="1"/>
    <col min="6167" max="6167" width="8.7109375" style="177" customWidth="1"/>
    <col min="6168" max="6168" width="12.28515625" style="177" customWidth="1"/>
    <col min="6169" max="6169" width="12" style="177" customWidth="1"/>
    <col min="6170" max="6390" width="11.42578125" style="177"/>
    <col min="6391" max="6391" width="19.7109375" style="177" customWidth="1"/>
    <col min="6392" max="6392" width="16.85546875" style="177" customWidth="1"/>
    <col min="6393" max="6393" width="14.5703125" style="177" customWidth="1"/>
    <col min="6394" max="6394" width="16.28515625" style="177" customWidth="1"/>
    <col min="6395" max="6395" width="15" style="177" customWidth="1"/>
    <col min="6396" max="6396" width="15.28515625" style="177" customWidth="1"/>
    <col min="6397" max="6397" width="1.85546875" style="177" customWidth="1"/>
    <col min="6398" max="6398" width="12.7109375" style="177" customWidth="1"/>
    <col min="6399" max="6399" width="6" style="177" customWidth="1"/>
    <col min="6400" max="6400" width="10" style="177" customWidth="1"/>
    <col min="6401" max="6401" width="1.85546875" style="177" customWidth="1"/>
    <col min="6402" max="6402" width="14.85546875" style="177" customWidth="1"/>
    <col min="6403" max="6403" width="17" style="177" customWidth="1"/>
    <col min="6404" max="6404" width="13.5703125" style="177" customWidth="1"/>
    <col min="6405" max="6405" width="18.85546875" style="177" customWidth="1"/>
    <col min="6406" max="6406" width="3.85546875" style="177" customWidth="1"/>
    <col min="6407" max="6407" width="1.28515625" style="177" customWidth="1"/>
    <col min="6408" max="6408" width="10.7109375" style="177" customWidth="1"/>
    <col min="6409" max="6409" width="8.5703125" style="177" customWidth="1"/>
    <col min="6410" max="6410" width="10" style="177" customWidth="1"/>
    <col min="6411" max="6411" width="11" style="177" customWidth="1"/>
    <col min="6412" max="6412" width="10" style="177" customWidth="1"/>
    <col min="6413" max="6414" width="0.85546875" style="177" customWidth="1"/>
    <col min="6415" max="6415" width="9.85546875" style="177" customWidth="1"/>
    <col min="6416" max="6416" width="9.7109375" style="177" customWidth="1"/>
    <col min="6417" max="6417" width="10" style="177" customWidth="1"/>
    <col min="6418" max="6418" width="12.7109375" style="177" customWidth="1"/>
    <col min="6419" max="6419" width="1.42578125" style="177" customWidth="1"/>
    <col min="6420" max="6420" width="0.28515625" style="177" customWidth="1"/>
    <col min="6421" max="6421" width="15" style="177" customWidth="1"/>
    <col min="6422" max="6422" width="6.85546875" style="177" customWidth="1"/>
    <col min="6423" max="6423" width="8.7109375" style="177" customWidth="1"/>
    <col min="6424" max="6424" width="12.28515625" style="177" customWidth="1"/>
    <col min="6425" max="6425" width="12" style="177" customWidth="1"/>
    <col min="6426" max="6646" width="11.42578125" style="177"/>
    <col min="6647" max="6647" width="19.7109375" style="177" customWidth="1"/>
    <col min="6648" max="6648" width="16.85546875" style="177" customWidth="1"/>
    <col min="6649" max="6649" width="14.5703125" style="177" customWidth="1"/>
    <col min="6650" max="6650" width="16.28515625" style="177" customWidth="1"/>
    <col min="6651" max="6651" width="15" style="177" customWidth="1"/>
    <col min="6652" max="6652" width="15.28515625" style="177" customWidth="1"/>
    <col min="6653" max="6653" width="1.85546875" style="177" customWidth="1"/>
    <col min="6654" max="6654" width="12.7109375" style="177" customWidth="1"/>
    <col min="6655" max="6655" width="6" style="177" customWidth="1"/>
    <col min="6656" max="6656" width="10" style="177" customWidth="1"/>
    <col min="6657" max="6657" width="1.85546875" style="177" customWidth="1"/>
    <col min="6658" max="6658" width="14.85546875" style="177" customWidth="1"/>
    <col min="6659" max="6659" width="17" style="177" customWidth="1"/>
    <col min="6660" max="6660" width="13.5703125" style="177" customWidth="1"/>
    <col min="6661" max="6661" width="18.85546875" style="177" customWidth="1"/>
    <col min="6662" max="6662" width="3.85546875" style="177" customWidth="1"/>
    <col min="6663" max="6663" width="1.28515625" style="177" customWidth="1"/>
    <col min="6664" max="6664" width="10.7109375" style="177" customWidth="1"/>
    <col min="6665" max="6665" width="8.5703125" style="177" customWidth="1"/>
    <col min="6666" max="6666" width="10" style="177" customWidth="1"/>
    <col min="6667" max="6667" width="11" style="177" customWidth="1"/>
    <col min="6668" max="6668" width="10" style="177" customWidth="1"/>
    <col min="6669" max="6670" width="0.85546875" style="177" customWidth="1"/>
    <col min="6671" max="6671" width="9.85546875" style="177" customWidth="1"/>
    <col min="6672" max="6672" width="9.7109375" style="177" customWidth="1"/>
    <col min="6673" max="6673" width="10" style="177" customWidth="1"/>
    <col min="6674" max="6674" width="12.7109375" style="177" customWidth="1"/>
    <col min="6675" max="6675" width="1.42578125" style="177" customWidth="1"/>
    <col min="6676" max="6676" width="0.28515625" style="177" customWidth="1"/>
    <col min="6677" max="6677" width="15" style="177" customWidth="1"/>
    <col min="6678" max="6678" width="6.85546875" style="177" customWidth="1"/>
    <col min="6679" max="6679" width="8.7109375" style="177" customWidth="1"/>
    <col min="6680" max="6680" width="12.28515625" style="177" customWidth="1"/>
    <col min="6681" max="6681" width="12" style="177" customWidth="1"/>
    <col min="6682" max="6902" width="11.42578125" style="177"/>
    <col min="6903" max="6903" width="19.7109375" style="177" customWidth="1"/>
    <col min="6904" max="6904" width="16.85546875" style="177" customWidth="1"/>
    <col min="6905" max="6905" width="14.5703125" style="177" customWidth="1"/>
    <col min="6906" max="6906" width="16.28515625" style="177" customWidth="1"/>
    <col min="6907" max="6907" width="15" style="177" customWidth="1"/>
    <col min="6908" max="6908" width="15.28515625" style="177" customWidth="1"/>
    <col min="6909" max="6909" width="1.85546875" style="177" customWidth="1"/>
    <col min="6910" max="6910" width="12.7109375" style="177" customWidth="1"/>
    <col min="6911" max="6911" width="6" style="177" customWidth="1"/>
    <col min="6912" max="6912" width="10" style="177" customWidth="1"/>
    <col min="6913" max="6913" width="1.85546875" style="177" customWidth="1"/>
    <col min="6914" max="6914" width="14.85546875" style="177" customWidth="1"/>
    <col min="6915" max="6915" width="17" style="177" customWidth="1"/>
    <col min="6916" max="6916" width="13.5703125" style="177" customWidth="1"/>
    <col min="6917" max="6917" width="18.85546875" style="177" customWidth="1"/>
    <col min="6918" max="6918" width="3.85546875" style="177" customWidth="1"/>
    <col min="6919" max="6919" width="1.28515625" style="177" customWidth="1"/>
    <col min="6920" max="6920" width="10.7109375" style="177" customWidth="1"/>
    <col min="6921" max="6921" width="8.5703125" style="177" customWidth="1"/>
    <col min="6922" max="6922" width="10" style="177" customWidth="1"/>
    <col min="6923" max="6923" width="11" style="177" customWidth="1"/>
    <col min="6924" max="6924" width="10" style="177" customWidth="1"/>
    <col min="6925" max="6926" width="0.85546875" style="177" customWidth="1"/>
    <col min="6927" max="6927" width="9.85546875" style="177" customWidth="1"/>
    <col min="6928" max="6928" width="9.7109375" style="177" customWidth="1"/>
    <col min="6929" max="6929" width="10" style="177" customWidth="1"/>
    <col min="6930" max="6930" width="12.7109375" style="177" customWidth="1"/>
    <col min="6931" max="6931" width="1.42578125" style="177" customWidth="1"/>
    <col min="6932" max="6932" width="0.28515625" style="177" customWidth="1"/>
    <col min="6933" max="6933" width="15" style="177" customWidth="1"/>
    <col min="6934" max="6934" width="6.85546875" style="177" customWidth="1"/>
    <col min="6935" max="6935" width="8.7109375" style="177" customWidth="1"/>
    <col min="6936" max="6936" width="12.28515625" style="177" customWidth="1"/>
    <col min="6937" max="6937" width="12" style="177" customWidth="1"/>
    <col min="6938" max="7158" width="11.42578125" style="177"/>
    <col min="7159" max="7159" width="19.7109375" style="177" customWidth="1"/>
    <col min="7160" max="7160" width="16.85546875" style="177" customWidth="1"/>
    <col min="7161" max="7161" width="14.5703125" style="177" customWidth="1"/>
    <col min="7162" max="7162" width="16.28515625" style="177" customWidth="1"/>
    <col min="7163" max="7163" width="15" style="177" customWidth="1"/>
    <col min="7164" max="7164" width="15.28515625" style="177" customWidth="1"/>
    <col min="7165" max="7165" width="1.85546875" style="177" customWidth="1"/>
    <col min="7166" max="7166" width="12.7109375" style="177" customWidth="1"/>
    <col min="7167" max="7167" width="6" style="177" customWidth="1"/>
    <col min="7168" max="7168" width="10" style="177" customWidth="1"/>
    <col min="7169" max="7169" width="1.85546875" style="177" customWidth="1"/>
    <col min="7170" max="7170" width="14.85546875" style="177" customWidth="1"/>
    <col min="7171" max="7171" width="17" style="177" customWidth="1"/>
    <col min="7172" max="7172" width="13.5703125" style="177" customWidth="1"/>
    <col min="7173" max="7173" width="18.85546875" style="177" customWidth="1"/>
    <col min="7174" max="7174" width="3.85546875" style="177" customWidth="1"/>
    <col min="7175" max="7175" width="1.28515625" style="177" customWidth="1"/>
    <col min="7176" max="7176" width="10.7109375" style="177" customWidth="1"/>
    <col min="7177" max="7177" width="8.5703125" style="177" customWidth="1"/>
    <col min="7178" max="7178" width="10" style="177" customWidth="1"/>
    <col min="7179" max="7179" width="11" style="177" customWidth="1"/>
    <col min="7180" max="7180" width="10" style="177" customWidth="1"/>
    <col min="7181" max="7182" width="0.85546875" style="177" customWidth="1"/>
    <col min="7183" max="7183" width="9.85546875" style="177" customWidth="1"/>
    <col min="7184" max="7184" width="9.7109375" style="177" customWidth="1"/>
    <col min="7185" max="7185" width="10" style="177" customWidth="1"/>
    <col min="7186" max="7186" width="12.7109375" style="177" customWidth="1"/>
    <col min="7187" max="7187" width="1.42578125" style="177" customWidth="1"/>
    <col min="7188" max="7188" width="0.28515625" style="177" customWidth="1"/>
    <col min="7189" max="7189" width="15" style="177" customWidth="1"/>
    <col min="7190" max="7190" width="6.85546875" style="177" customWidth="1"/>
    <col min="7191" max="7191" width="8.7109375" style="177" customWidth="1"/>
    <col min="7192" max="7192" width="12.28515625" style="177" customWidth="1"/>
    <col min="7193" max="7193" width="12" style="177" customWidth="1"/>
    <col min="7194" max="7414" width="11.42578125" style="177"/>
    <col min="7415" max="7415" width="19.7109375" style="177" customWidth="1"/>
    <col min="7416" max="7416" width="16.85546875" style="177" customWidth="1"/>
    <col min="7417" max="7417" width="14.5703125" style="177" customWidth="1"/>
    <col min="7418" max="7418" width="16.28515625" style="177" customWidth="1"/>
    <col min="7419" max="7419" width="15" style="177" customWidth="1"/>
    <col min="7420" max="7420" width="15.28515625" style="177" customWidth="1"/>
    <col min="7421" max="7421" width="1.85546875" style="177" customWidth="1"/>
    <col min="7422" max="7422" width="12.7109375" style="177" customWidth="1"/>
    <col min="7423" max="7423" width="6" style="177" customWidth="1"/>
    <col min="7424" max="7424" width="10" style="177" customWidth="1"/>
    <col min="7425" max="7425" width="1.85546875" style="177" customWidth="1"/>
    <col min="7426" max="7426" width="14.85546875" style="177" customWidth="1"/>
    <col min="7427" max="7427" width="17" style="177" customWidth="1"/>
    <col min="7428" max="7428" width="13.5703125" style="177" customWidth="1"/>
    <col min="7429" max="7429" width="18.85546875" style="177" customWidth="1"/>
    <col min="7430" max="7430" width="3.85546875" style="177" customWidth="1"/>
    <col min="7431" max="7431" width="1.28515625" style="177" customWidth="1"/>
    <col min="7432" max="7432" width="10.7109375" style="177" customWidth="1"/>
    <col min="7433" max="7433" width="8.5703125" style="177" customWidth="1"/>
    <col min="7434" max="7434" width="10" style="177" customWidth="1"/>
    <col min="7435" max="7435" width="11" style="177" customWidth="1"/>
    <col min="7436" max="7436" width="10" style="177" customWidth="1"/>
    <col min="7437" max="7438" width="0.85546875" style="177" customWidth="1"/>
    <col min="7439" max="7439" width="9.85546875" style="177" customWidth="1"/>
    <col min="7440" max="7440" width="9.7109375" style="177" customWidth="1"/>
    <col min="7441" max="7441" width="10" style="177" customWidth="1"/>
    <col min="7442" max="7442" width="12.7109375" style="177" customWidth="1"/>
    <col min="7443" max="7443" width="1.42578125" style="177" customWidth="1"/>
    <col min="7444" max="7444" width="0.28515625" style="177" customWidth="1"/>
    <col min="7445" max="7445" width="15" style="177" customWidth="1"/>
    <col min="7446" max="7446" width="6.85546875" style="177" customWidth="1"/>
    <col min="7447" max="7447" width="8.7109375" style="177" customWidth="1"/>
    <col min="7448" max="7448" width="12.28515625" style="177" customWidth="1"/>
    <col min="7449" max="7449" width="12" style="177" customWidth="1"/>
    <col min="7450" max="7670" width="11.42578125" style="177"/>
    <col min="7671" max="7671" width="19.7109375" style="177" customWidth="1"/>
    <col min="7672" max="7672" width="16.85546875" style="177" customWidth="1"/>
    <col min="7673" max="7673" width="14.5703125" style="177" customWidth="1"/>
    <col min="7674" max="7674" width="16.28515625" style="177" customWidth="1"/>
    <col min="7675" max="7675" width="15" style="177" customWidth="1"/>
    <col min="7676" max="7676" width="15.28515625" style="177" customWidth="1"/>
    <col min="7677" max="7677" width="1.85546875" style="177" customWidth="1"/>
    <col min="7678" max="7678" width="12.7109375" style="177" customWidth="1"/>
    <col min="7679" max="7679" width="6" style="177" customWidth="1"/>
    <col min="7680" max="7680" width="10" style="177" customWidth="1"/>
    <col min="7681" max="7681" width="1.85546875" style="177" customWidth="1"/>
    <col min="7682" max="7682" width="14.85546875" style="177" customWidth="1"/>
    <col min="7683" max="7683" width="17" style="177" customWidth="1"/>
    <col min="7684" max="7684" width="13.5703125" style="177" customWidth="1"/>
    <col min="7685" max="7685" width="18.85546875" style="177" customWidth="1"/>
    <col min="7686" max="7686" width="3.85546875" style="177" customWidth="1"/>
    <col min="7687" max="7687" width="1.28515625" style="177" customWidth="1"/>
    <col min="7688" max="7688" width="10.7109375" style="177" customWidth="1"/>
    <col min="7689" max="7689" width="8.5703125" style="177" customWidth="1"/>
    <col min="7690" max="7690" width="10" style="177" customWidth="1"/>
    <col min="7691" max="7691" width="11" style="177" customWidth="1"/>
    <col min="7692" max="7692" width="10" style="177" customWidth="1"/>
    <col min="7693" max="7694" width="0.85546875" style="177" customWidth="1"/>
    <col min="7695" max="7695" width="9.85546875" style="177" customWidth="1"/>
    <col min="7696" max="7696" width="9.7109375" style="177" customWidth="1"/>
    <col min="7697" max="7697" width="10" style="177" customWidth="1"/>
    <col min="7698" max="7698" width="12.7109375" style="177" customWidth="1"/>
    <col min="7699" max="7699" width="1.42578125" style="177" customWidth="1"/>
    <col min="7700" max="7700" width="0.28515625" style="177" customWidth="1"/>
    <col min="7701" max="7701" width="15" style="177" customWidth="1"/>
    <col min="7702" max="7702" width="6.85546875" style="177" customWidth="1"/>
    <col min="7703" max="7703" width="8.7109375" style="177" customWidth="1"/>
    <col min="7704" max="7704" width="12.28515625" style="177" customWidth="1"/>
    <col min="7705" max="7705" width="12" style="177" customWidth="1"/>
    <col min="7706" max="7926" width="11.42578125" style="177"/>
    <col min="7927" max="7927" width="19.7109375" style="177" customWidth="1"/>
    <col min="7928" max="7928" width="16.85546875" style="177" customWidth="1"/>
    <col min="7929" max="7929" width="14.5703125" style="177" customWidth="1"/>
    <col min="7930" max="7930" width="16.28515625" style="177" customWidth="1"/>
    <col min="7931" max="7931" width="15" style="177" customWidth="1"/>
    <col min="7932" max="7932" width="15.28515625" style="177" customWidth="1"/>
    <col min="7933" max="7933" width="1.85546875" style="177" customWidth="1"/>
    <col min="7934" max="7934" width="12.7109375" style="177" customWidth="1"/>
    <col min="7935" max="7935" width="6" style="177" customWidth="1"/>
    <col min="7936" max="7936" width="10" style="177" customWidth="1"/>
    <col min="7937" max="7937" width="1.85546875" style="177" customWidth="1"/>
    <col min="7938" max="7938" width="14.85546875" style="177" customWidth="1"/>
    <col min="7939" max="7939" width="17" style="177" customWidth="1"/>
    <col min="7940" max="7940" width="13.5703125" style="177" customWidth="1"/>
    <col min="7941" max="7941" width="18.85546875" style="177" customWidth="1"/>
    <col min="7942" max="7942" width="3.85546875" style="177" customWidth="1"/>
    <col min="7943" max="7943" width="1.28515625" style="177" customWidth="1"/>
    <col min="7944" max="7944" width="10.7109375" style="177" customWidth="1"/>
    <col min="7945" max="7945" width="8.5703125" style="177" customWidth="1"/>
    <col min="7946" max="7946" width="10" style="177" customWidth="1"/>
    <col min="7947" max="7947" width="11" style="177" customWidth="1"/>
    <col min="7948" max="7948" width="10" style="177" customWidth="1"/>
    <col min="7949" max="7950" width="0.85546875" style="177" customWidth="1"/>
    <col min="7951" max="7951" width="9.85546875" style="177" customWidth="1"/>
    <col min="7952" max="7952" width="9.7109375" style="177" customWidth="1"/>
    <col min="7953" max="7953" width="10" style="177" customWidth="1"/>
    <col min="7954" max="7954" width="12.7109375" style="177" customWidth="1"/>
    <col min="7955" max="7955" width="1.42578125" style="177" customWidth="1"/>
    <col min="7956" max="7956" width="0.28515625" style="177" customWidth="1"/>
    <col min="7957" max="7957" width="15" style="177" customWidth="1"/>
    <col min="7958" max="7958" width="6.85546875" style="177" customWidth="1"/>
    <col min="7959" max="7959" width="8.7109375" style="177" customWidth="1"/>
    <col min="7960" max="7960" width="12.28515625" style="177" customWidth="1"/>
    <col min="7961" max="7961" width="12" style="177" customWidth="1"/>
    <col min="7962" max="8182" width="11.42578125" style="177"/>
    <col min="8183" max="8183" width="19.7109375" style="177" customWidth="1"/>
    <col min="8184" max="8184" width="16.85546875" style="177" customWidth="1"/>
    <col min="8185" max="8185" width="14.5703125" style="177" customWidth="1"/>
    <col min="8186" max="8186" width="16.28515625" style="177" customWidth="1"/>
    <col min="8187" max="8187" width="15" style="177" customWidth="1"/>
    <col min="8188" max="8188" width="15.28515625" style="177" customWidth="1"/>
    <col min="8189" max="8189" width="1.85546875" style="177" customWidth="1"/>
    <col min="8190" max="8190" width="12.7109375" style="177" customWidth="1"/>
    <col min="8191" max="8191" width="6" style="177" customWidth="1"/>
    <col min="8192" max="8192" width="10" style="177" customWidth="1"/>
    <col min="8193" max="8193" width="1.85546875" style="177" customWidth="1"/>
    <col min="8194" max="8194" width="14.85546875" style="177" customWidth="1"/>
    <col min="8195" max="8195" width="17" style="177" customWidth="1"/>
    <col min="8196" max="8196" width="13.5703125" style="177" customWidth="1"/>
    <col min="8197" max="8197" width="18.85546875" style="177" customWidth="1"/>
    <col min="8198" max="8198" width="3.85546875" style="177" customWidth="1"/>
    <col min="8199" max="8199" width="1.28515625" style="177" customWidth="1"/>
    <col min="8200" max="8200" width="10.7109375" style="177" customWidth="1"/>
    <col min="8201" max="8201" width="8.5703125" style="177" customWidth="1"/>
    <col min="8202" max="8202" width="10" style="177" customWidth="1"/>
    <col min="8203" max="8203" width="11" style="177" customWidth="1"/>
    <col min="8204" max="8204" width="10" style="177" customWidth="1"/>
    <col min="8205" max="8206" width="0.85546875" style="177" customWidth="1"/>
    <col min="8207" max="8207" width="9.85546875" style="177" customWidth="1"/>
    <col min="8208" max="8208" width="9.7109375" style="177" customWidth="1"/>
    <col min="8209" max="8209" width="10" style="177" customWidth="1"/>
    <col min="8210" max="8210" width="12.7109375" style="177" customWidth="1"/>
    <col min="8211" max="8211" width="1.42578125" style="177" customWidth="1"/>
    <col min="8212" max="8212" width="0.28515625" style="177" customWidth="1"/>
    <col min="8213" max="8213" width="15" style="177" customWidth="1"/>
    <col min="8214" max="8214" width="6.85546875" style="177" customWidth="1"/>
    <col min="8215" max="8215" width="8.7109375" style="177" customWidth="1"/>
    <col min="8216" max="8216" width="12.28515625" style="177" customWidth="1"/>
    <col min="8217" max="8217" width="12" style="177" customWidth="1"/>
    <col min="8218" max="8438" width="11.42578125" style="177"/>
    <col min="8439" max="8439" width="19.7109375" style="177" customWidth="1"/>
    <col min="8440" max="8440" width="16.85546875" style="177" customWidth="1"/>
    <col min="8441" max="8441" width="14.5703125" style="177" customWidth="1"/>
    <col min="8442" max="8442" width="16.28515625" style="177" customWidth="1"/>
    <col min="8443" max="8443" width="15" style="177" customWidth="1"/>
    <col min="8444" max="8444" width="15.28515625" style="177" customWidth="1"/>
    <col min="8445" max="8445" width="1.85546875" style="177" customWidth="1"/>
    <col min="8446" max="8446" width="12.7109375" style="177" customWidth="1"/>
    <col min="8447" max="8447" width="6" style="177" customWidth="1"/>
    <col min="8448" max="8448" width="10" style="177" customWidth="1"/>
    <col min="8449" max="8449" width="1.85546875" style="177" customWidth="1"/>
    <col min="8450" max="8450" width="14.85546875" style="177" customWidth="1"/>
    <col min="8451" max="8451" width="17" style="177" customWidth="1"/>
    <col min="8452" max="8452" width="13.5703125" style="177" customWidth="1"/>
    <col min="8453" max="8453" width="18.85546875" style="177" customWidth="1"/>
    <col min="8454" max="8454" width="3.85546875" style="177" customWidth="1"/>
    <col min="8455" max="8455" width="1.28515625" style="177" customWidth="1"/>
    <col min="8456" max="8456" width="10.7109375" style="177" customWidth="1"/>
    <col min="8457" max="8457" width="8.5703125" style="177" customWidth="1"/>
    <col min="8458" max="8458" width="10" style="177" customWidth="1"/>
    <col min="8459" max="8459" width="11" style="177" customWidth="1"/>
    <col min="8460" max="8460" width="10" style="177" customWidth="1"/>
    <col min="8461" max="8462" width="0.85546875" style="177" customWidth="1"/>
    <col min="8463" max="8463" width="9.85546875" style="177" customWidth="1"/>
    <col min="8464" max="8464" width="9.7109375" style="177" customWidth="1"/>
    <col min="8465" max="8465" width="10" style="177" customWidth="1"/>
    <col min="8466" max="8466" width="12.7109375" style="177" customWidth="1"/>
    <col min="8467" max="8467" width="1.42578125" style="177" customWidth="1"/>
    <col min="8468" max="8468" width="0.28515625" style="177" customWidth="1"/>
    <col min="8469" max="8469" width="15" style="177" customWidth="1"/>
    <col min="8470" max="8470" width="6.85546875" style="177" customWidth="1"/>
    <col min="8471" max="8471" width="8.7109375" style="177" customWidth="1"/>
    <col min="8472" max="8472" width="12.28515625" style="177" customWidth="1"/>
    <col min="8473" max="8473" width="12" style="177" customWidth="1"/>
    <col min="8474" max="8694" width="11.42578125" style="177"/>
    <col min="8695" max="8695" width="19.7109375" style="177" customWidth="1"/>
    <col min="8696" max="8696" width="16.85546875" style="177" customWidth="1"/>
    <col min="8697" max="8697" width="14.5703125" style="177" customWidth="1"/>
    <col min="8698" max="8698" width="16.28515625" style="177" customWidth="1"/>
    <col min="8699" max="8699" width="15" style="177" customWidth="1"/>
    <col min="8700" max="8700" width="15.28515625" style="177" customWidth="1"/>
    <col min="8701" max="8701" width="1.85546875" style="177" customWidth="1"/>
    <col min="8702" max="8702" width="12.7109375" style="177" customWidth="1"/>
    <col min="8703" max="8703" width="6" style="177" customWidth="1"/>
    <col min="8704" max="8704" width="10" style="177" customWidth="1"/>
    <col min="8705" max="8705" width="1.85546875" style="177" customWidth="1"/>
    <col min="8706" max="8706" width="14.85546875" style="177" customWidth="1"/>
    <col min="8707" max="8707" width="17" style="177" customWidth="1"/>
    <col min="8708" max="8708" width="13.5703125" style="177" customWidth="1"/>
    <col min="8709" max="8709" width="18.85546875" style="177" customWidth="1"/>
    <col min="8710" max="8710" width="3.85546875" style="177" customWidth="1"/>
    <col min="8711" max="8711" width="1.28515625" style="177" customWidth="1"/>
    <col min="8712" max="8712" width="10.7109375" style="177" customWidth="1"/>
    <col min="8713" max="8713" width="8.5703125" style="177" customWidth="1"/>
    <col min="8714" max="8714" width="10" style="177" customWidth="1"/>
    <col min="8715" max="8715" width="11" style="177" customWidth="1"/>
    <col min="8716" max="8716" width="10" style="177" customWidth="1"/>
    <col min="8717" max="8718" width="0.85546875" style="177" customWidth="1"/>
    <col min="8719" max="8719" width="9.85546875" style="177" customWidth="1"/>
    <col min="8720" max="8720" width="9.7109375" style="177" customWidth="1"/>
    <col min="8721" max="8721" width="10" style="177" customWidth="1"/>
    <col min="8722" max="8722" width="12.7109375" style="177" customWidth="1"/>
    <col min="8723" max="8723" width="1.42578125" style="177" customWidth="1"/>
    <col min="8724" max="8724" width="0.28515625" style="177" customWidth="1"/>
    <col min="8725" max="8725" width="15" style="177" customWidth="1"/>
    <col min="8726" max="8726" width="6.85546875" style="177" customWidth="1"/>
    <col min="8727" max="8727" width="8.7109375" style="177" customWidth="1"/>
    <col min="8728" max="8728" width="12.28515625" style="177" customWidth="1"/>
    <col min="8729" max="8729" width="12" style="177" customWidth="1"/>
    <col min="8730" max="8950" width="11.42578125" style="177"/>
    <col min="8951" max="8951" width="19.7109375" style="177" customWidth="1"/>
    <col min="8952" max="8952" width="16.85546875" style="177" customWidth="1"/>
    <col min="8953" max="8953" width="14.5703125" style="177" customWidth="1"/>
    <col min="8954" max="8954" width="16.28515625" style="177" customWidth="1"/>
    <col min="8955" max="8955" width="15" style="177" customWidth="1"/>
    <col min="8956" max="8956" width="15.28515625" style="177" customWidth="1"/>
    <col min="8957" max="8957" width="1.85546875" style="177" customWidth="1"/>
    <col min="8958" max="8958" width="12.7109375" style="177" customWidth="1"/>
    <col min="8959" max="8959" width="6" style="177" customWidth="1"/>
    <col min="8960" max="8960" width="10" style="177" customWidth="1"/>
    <col min="8961" max="8961" width="1.85546875" style="177" customWidth="1"/>
    <col min="8962" max="8962" width="14.85546875" style="177" customWidth="1"/>
    <col min="8963" max="8963" width="17" style="177" customWidth="1"/>
    <col min="8964" max="8964" width="13.5703125" style="177" customWidth="1"/>
    <col min="8965" max="8965" width="18.85546875" style="177" customWidth="1"/>
    <col min="8966" max="8966" width="3.85546875" style="177" customWidth="1"/>
    <col min="8967" max="8967" width="1.28515625" style="177" customWidth="1"/>
    <col min="8968" max="8968" width="10.7109375" style="177" customWidth="1"/>
    <col min="8969" max="8969" width="8.5703125" style="177" customWidth="1"/>
    <col min="8970" max="8970" width="10" style="177" customWidth="1"/>
    <col min="8971" max="8971" width="11" style="177" customWidth="1"/>
    <col min="8972" max="8972" width="10" style="177" customWidth="1"/>
    <col min="8973" max="8974" width="0.85546875" style="177" customWidth="1"/>
    <col min="8975" max="8975" width="9.85546875" style="177" customWidth="1"/>
    <col min="8976" max="8976" width="9.7109375" style="177" customWidth="1"/>
    <col min="8977" max="8977" width="10" style="177" customWidth="1"/>
    <col min="8978" max="8978" width="12.7109375" style="177" customWidth="1"/>
    <col min="8979" max="8979" width="1.42578125" style="177" customWidth="1"/>
    <col min="8980" max="8980" width="0.28515625" style="177" customWidth="1"/>
    <col min="8981" max="8981" width="15" style="177" customWidth="1"/>
    <col min="8982" max="8982" width="6.85546875" style="177" customWidth="1"/>
    <col min="8983" max="8983" width="8.7109375" style="177" customWidth="1"/>
    <col min="8984" max="8984" width="12.28515625" style="177" customWidth="1"/>
    <col min="8985" max="8985" width="12" style="177" customWidth="1"/>
    <col min="8986" max="9206" width="11.42578125" style="177"/>
    <col min="9207" max="9207" width="19.7109375" style="177" customWidth="1"/>
    <col min="9208" max="9208" width="16.85546875" style="177" customWidth="1"/>
    <col min="9209" max="9209" width="14.5703125" style="177" customWidth="1"/>
    <col min="9210" max="9210" width="16.28515625" style="177" customWidth="1"/>
    <col min="9211" max="9211" width="15" style="177" customWidth="1"/>
    <col min="9212" max="9212" width="15.28515625" style="177" customWidth="1"/>
    <col min="9213" max="9213" width="1.85546875" style="177" customWidth="1"/>
    <col min="9214" max="9214" width="12.7109375" style="177" customWidth="1"/>
    <col min="9215" max="9215" width="6" style="177" customWidth="1"/>
    <col min="9216" max="9216" width="10" style="177" customWidth="1"/>
    <col min="9217" max="9217" width="1.85546875" style="177" customWidth="1"/>
    <col min="9218" max="9218" width="14.85546875" style="177" customWidth="1"/>
    <col min="9219" max="9219" width="17" style="177" customWidth="1"/>
    <col min="9220" max="9220" width="13.5703125" style="177" customWidth="1"/>
    <col min="9221" max="9221" width="18.85546875" style="177" customWidth="1"/>
    <col min="9222" max="9222" width="3.85546875" style="177" customWidth="1"/>
    <col min="9223" max="9223" width="1.28515625" style="177" customWidth="1"/>
    <col min="9224" max="9224" width="10.7109375" style="177" customWidth="1"/>
    <col min="9225" max="9225" width="8.5703125" style="177" customWidth="1"/>
    <col min="9226" max="9226" width="10" style="177" customWidth="1"/>
    <col min="9227" max="9227" width="11" style="177" customWidth="1"/>
    <col min="9228" max="9228" width="10" style="177" customWidth="1"/>
    <col min="9229" max="9230" width="0.85546875" style="177" customWidth="1"/>
    <col min="9231" max="9231" width="9.85546875" style="177" customWidth="1"/>
    <col min="9232" max="9232" width="9.7109375" style="177" customWidth="1"/>
    <col min="9233" max="9233" width="10" style="177" customWidth="1"/>
    <col min="9234" max="9234" width="12.7109375" style="177" customWidth="1"/>
    <col min="9235" max="9235" width="1.42578125" style="177" customWidth="1"/>
    <col min="9236" max="9236" width="0.28515625" style="177" customWidth="1"/>
    <col min="9237" max="9237" width="15" style="177" customWidth="1"/>
    <col min="9238" max="9238" width="6.85546875" style="177" customWidth="1"/>
    <col min="9239" max="9239" width="8.7109375" style="177" customWidth="1"/>
    <col min="9240" max="9240" width="12.28515625" style="177" customWidth="1"/>
    <col min="9241" max="9241" width="12" style="177" customWidth="1"/>
    <col min="9242" max="9462" width="11.42578125" style="177"/>
    <col min="9463" max="9463" width="19.7109375" style="177" customWidth="1"/>
    <col min="9464" max="9464" width="16.85546875" style="177" customWidth="1"/>
    <col min="9465" max="9465" width="14.5703125" style="177" customWidth="1"/>
    <col min="9466" max="9466" width="16.28515625" style="177" customWidth="1"/>
    <col min="9467" max="9467" width="15" style="177" customWidth="1"/>
    <col min="9468" max="9468" width="15.28515625" style="177" customWidth="1"/>
    <col min="9469" max="9469" width="1.85546875" style="177" customWidth="1"/>
    <col min="9470" max="9470" width="12.7109375" style="177" customWidth="1"/>
    <col min="9471" max="9471" width="6" style="177" customWidth="1"/>
    <col min="9472" max="9472" width="10" style="177" customWidth="1"/>
    <col min="9473" max="9473" width="1.85546875" style="177" customWidth="1"/>
    <col min="9474" max="9474" width="14.85546875" style="177" customWidth="1"/>
    <col min="9475" max="9475" width="17" style="177" customWidth="1"/>
    <col min="9476" max="9476" width="13.5703125" style="177" customWidth="1"/>
    <col min="9477" max="9477" width="18.85546875" style="177" customWidth="1"/>
    <col min="9478" max="9478" width="3.85546875" style="177" customWidth="1"/>
    <col min="9479" max="9479" width="1.28515625" style="177" customWidth="1"/>
    <col min="9480" max="9480" width="10.7109375" style="177" customWidth="1"/>
    <col min="9481" max="9481" width="8.5703125" style="177" customWidth="1"/>
    <col min="9482" max="9482" width="10" style="177" customWidth="1"/>
    <col min="9483" max="9483" width="11" style="177" customWidth="1"/>
    <col min="9484" max="9484" width="10" style="177" customWidth="1"/>
    <col min="9485" max="9486" width="0.85546875" style="177" customWidth="1"/>
    <col min="9487" max="9487" width="9.85546875" style="177" customWidth="1"/>
    <col min="9488" max="9488" width="9.7109375" style="177" customWidth="1"/>
    <col min="9489" max="9489" width="10" style="177" customWidth="1"/>
    <col min="9490" max="9490" width="12.7109375" style="177" customWidth="1"/>
    <col min="9491" max="9491" width="1.42578125" style="177" customWidth="1"/>
    <col min="9492" max="9492" width="0.28515625" style="177" customWidth="1"/>
    <col min="9493" max="9493" width="15" style="177" customWidth="1"/>
    <col min="9494" max="9494" width="6.85546875" style="177" customWidth="1"/>
    <col min="9495" max="9495" width="8.7109375" style="177" customWidth="1"/>
    <col min="9496" max="9496" width="12.28515625" style="177" customWidth="1"/>
    <col min="9497" max="9497" width="12" style="177" customWidth="1"/>
    <col min="9498" max="9718" width="11.42578125" style="177"/>
    <col min="9719" max="9719" width="19.7109375" style="177" customWidth="1"/>
    <col min="9720" max="9720" width="16.85546875" style="177" customWidth="1"/>
    <col min="9721" max="9721" width="14.5703125" style="177" customWidth="1"/>
    <col min="9722" max="9722" width="16.28515625" style="177" customWidth="1"/>
    <col min="9723" max="9723" width="15" style="177" customWidth="1"/>
    <col min="9724" max="9724" width="15.28515625" style="177" customWidth="1"/>
    <col min="9725" max="9725" width="1.85546875" style="177" customWidth="1"/>
    <col min="9726" max="9726" width="12.7109375" style="177" customWidth="1"/>
    <col min="9727" max="9727" width="6" style="177" customWidth="1"/>
    <col min="9728" max="9728" width="10" style="177" customWidth="1"/>
    <col min="9729" max="9729" width="1.85546875" style="177" customWidth="1"/>
    <col min="9730" max="9730" width="14.85546875" style="177" customWidth="1"/>
    <col min="9731" max="9731" width="17" style="177" customWidth="1"/>
    <col min="9732" max="9732" width="13.5703125" style="177" customWidth="1"/>
    <col min="9733" max="9733" width="18.85546875" style="177" customWidth="1"/>
    <col min="9734" max="9734" width="3.85546875" style="177" customWidth="1"/>
    <col min="9735" max="9735" width="1.28515625" style="177" customWidth="1"/>
    <col min="9736" max="9736" width="10.7109375" style="177" customWidth="1"/>
    <col min="9737" max="9737" width="8.5703125" style="177" customWidth="1"/>
    <col min="9738" max="9738" width="10" style="177" customWidth="1"/>
    <col min="9739" max="9739" width="11" style="177" customWidth="1"/>
    <col min="9740" max="9740" width="10" style="177" customWidth="1"/>
    <col min="9741" max="9742" width="0.85546875" style="177" customWidth="1"/>
    <col min="9743" max="9743" width="9.85546875" style="177" customWidth="1"/>
    <col min="9744" max="9744" width="9.7109375" style="177" customWidth="1"/>
    <col min="9745" max="9745" width="10" style="177" customWidth="1"/>
    <col min="9746" max="9746" width="12.7109375" style="177" customWidth="1"/>
    <col min="9747" max="9747" width="1.42578125" style="177" customWidth="1"/>
    <col min="9748" max="9748" width="0.28515625" style="177" customWidth="1"/>
    <col min="9749" max="9749" width="15" style="177" customWidth="1"/>
    <col min="9750" max="9750" width="6.85546875" style="177" customWidth="1"/>
    <col min="9751" max="9751" width="8.7109375" style="177" customWidth="1"/>
    <col min="9752" max="9752" width="12.28515625" style="177" customWidth="1"/>
    <col min="9753" max="9753" width="12" style="177" customWidth="1"/>
    <col min="9754" max="9974" width="11.42578125" style="177"/>
    <col min="9975" max="9975" width="19.7109375" style="177" customWidth="1"/>
    <col min="9976" max="9976" width="16.85546875" style="177" customWidth="1"/>
    <col min="9977" max="9977" width="14.5703125" style="177" customWidth="1"/>
    <col min="9978" max="9978" width="16.28515625" style="177" customWidth="1"/>
    <col min="9979" max="9979" width="15" style="177" customWidth="1"/>
    <col min="9980" max="9980" width="15.28515625" style="177" customWidth="1"/>
    <col min="9981" max="9981" width="1.85546875" style="177" customWidth="1"/>
    <col min="9982" max="9982" width="12.7109375" style="177" customWidth="1"/>
    <col min="9983" max="9983" width="6" style="177" customWidth="1"/>
    <col min="9984" max="9984" width="10" style="177" customWidth="1"/>
    <col min="9985" max="9985" width="1.85546875" style="177" customWidth="1"/>
    <col min="9986" max="9986" width="14.85546875" style="177" customWidth="1"/>
    <col min="9987" max="9987" width="17" style="177" customWidth="1"/>
    <col min="9988" max="9988" width="13.5703125" style="177" customWidth="1"/>
    <col min="9989" max="9989" width="18.85546875" style="177" customWidth="1"/>
    <col min="9990" max="9990" width="3.85546875" style="177" customWidth="1"/>
    <col min="9991" max="9991" width="1.28515625" style="177" customWidth="1"/>
    <col min="9992" max="9992" width="10.7109375" style="177" customWidth="1"/>
    <col min="9993" max="9993" width="8.5703125" style="177" customWidth="1"/>
    <col min="9994" max="9994" width="10" style="177" customWidth="1"/>
    <col min="9995" max="9995" width="11" style="177" customWidth="1"/>
    <col min="9996" max="9996" width="10" style="177" customWidth="1"/>
    <col min="9997" max="9998" width="0.85546875" style="177" customWidth="1"/>
    <col min="9999" max="9999" width="9.85546875" style="177" customWidth="1"/>
    <col min="10000" max="10000" width="9.7109375" style="177" customWidth="1"/>
    <col min="10001" max="10001" width="10" style="177" customWidth="1"/>
    <col min="10002" max="10002" width="12.7109375" style="177" customWidth="1"/>
    <col min="10003" max="10003" width="1.42578125" style="177" customWidth="1"/>
    <col min="10004" max="10004" width="0.28515625" style="177" customWidth="1"/>
    <col min="10005" max="10005" width="15" style="177" customWidth="1"/>
    <col min="10006" max="10006" width="6.85546875" style="177" customWidth="1"/>
    <col min="10007" max="10007" width="8.7109375" style="177" customWidth="1"/>
    <col min="10008" max="10008" width="12.28515625" style="177" customWidth="1"/>
    <col min="10009" max="10009" width="12" style="177" customWidth="1"/>
    <col min="10010" max="10230" width="11.42578125" style="177"/>
    <col min="10231" max="10231" width="19.7109375" style="177" customWidth="1"/>
    <col min="10232" max="10232" width="16.85546875" style="177" customWidth="1"/>
    <col min="10233" max="10233" width="14.5703125" style="177" customWidth="1"/>
    <col min="10234" max="10234" width="16.28515625" style="177" customWidth="1"/>
    <col min="10235" max="10235" width="15" style="177" customWidth="1"/>
    <col min="10236" max="10236" width="15.28515625" style="177" customWidth="1"/>
    <col min="10237" max="10237" width="1.85546875" style="177" customWidth="1"/>
    <col min="10238" max="10238" width="12.7109375" style="177" customWidth="1"/>
    <col min="10239" max="10239" width="6" style="177" customWidth="1"/>
    <col min="10240" max="10240" width="10" style="177" customWidth="1"/>
    <col min="10241" max="10241" width="1.85546875" style="177" customWidth="1"/>
    <col min="10242" max="10242" width="14.85546875" style="177" customWidth="1"/>
    <col min="10243" max="10243" width="17" style="177" customWidth="1"/>
    <col min="10244" max="10244" width="13.5703125" style="177" customWidth="1"/>
    <col min="10245" max="10245" width="18.85546875" style="177" customWidth="1"/>
    <col min="10246" max="10246" width="3.85546875" style="177" customWidth="1"/>
    <col min="10247" max="10247" width="1.28515625" style="177" customWidth="1"/>
    <col min="10248" max="10248" width="10.7109375" style="177" customWidth="1"/>
    <col min="10249" max="10249" width="8.5703125" style="177" customWidth="1"/>
    <col min="10250" max="10250" width="10" style="177" customWidth="1"/>
    <col min="10251" max="10251" width="11" style="177" customWidth="1"/>
    <col min="10252" max="10252" width="10" style="177" customWidth="1"/>
    <col min="10253" max="10254" width="0.85546875" style="177" customWidth="1"/>
    <col min="10255" max="10255" width="9.85546875" style="177" customWidth="1"/>
    <col min="10256" max="10256" width="9.7109375" style="177" customWidth="1"/>
    <col min="10257" max="10257" width="10" style="177" customWidth="1"/>
    <col min="10258" max="10258" width="12.7109375" style="177" customWidth="1"/>
    <col min="10259" max="10259" width="1.42578125" style="177" customWidth="1"/>
    <col min="10260" max="10260" width="0.28515625" style="177" customWidth="1"/>
    <col min="10261" max="10261" width="15" style="177" customWidth="1"/>
    <col min="10262" max="10262" width="6.85546875" style="177" customWidth="1"/>
    <col min="10263" max="10263" width="8.7109375" style="177" customWidth="1"/>
    <col min="10264" max="10264" width="12.28515625" style="177" customWidth="1"/>
    <col min="10265" max="10265" width="12" style="177" customWidth="1"/>
    <col min="10266" max="10486" width="11.42578125" style="177"/>
    <col min="10487" max="10487" width="19.7109375" style="177" customWidth="1"/>
    <col min="10488" max="10488" width="16.85546875" style="177" customWidth="1"/>
    <col min="10489" max="10489" width="14.5703125" style="177" customWidth="1"/>
    <col min="10490" max="10490" width="16.28515625" style="177" customWidth="1"/>
    <col min="10491" max="10491" width="15" style="177" customWidth="1"/>
    <col min="10492" max="10492" width="15.28515625" style="177" customWidth="1"/>
    <col min="10493" max="10493" width="1.85546875" style="177" customWidth="1"/>
    <col min="10494" max="10494" width="12.7109375" style="177" customWidth="1"/>
    <col min="10495" max="10495" width="6" style="177" customWidth="1"/>
    <col min="10496" max="10496" width="10" style="177" customWidth="1"/>
    <col min="10497" max="10497" width="1.85546875" style="177" customWidth="1"/>
    <col min="10498" max="10498" width="14.85546875" style="177" customWidth="1"/>
    <col min="10499" max="10499" width="17" style="177" customWidth="1"/>
    <col min="10500" max="10500" width="13.5703125" style="177" customWidth="1"/>
    <col min="10501" max="10501" width="18.85546875" style="177" customWidth="1"/>
    <col min="10502" max="10502" width="3.85546875" style="177" customWidth="1"/>
    <col min="10503" max="10503" width="1.28515625" style="177" customWidth="1"/>
    <col min="10504" max="10504" width="10.7109375" style="177" customWidth="1"/>
    <col min="10505" max="10505" width="8.5703125" style="177" customWidth="1"/>
    <col min="10506" max="10506" width="10" style="177" customWidth="1"/>
    <col min="10507" max="10507" width="11" style="177" customWidth="1"/>
    <col min="10508" max="10508" width="10" style="177" customWidth="1"/>
    <col min="10509" max="10510" width="0.85546875" style="177" customWidth="1"/>
    <col min="10511" max="10511" width="9.85546875" style="177" customWidth="1"/>
    <col min="10512" max="10512" width="9.7109375" style="177" customWidth="1"/>
    <col min="10513" max="10513" width="10" style="177" customWidth="1"/>
    <col min="10514" max="10514" width="12.7109375" style="177" customWidth="1"/>
    <col min="10515" max="10515" width="1.42578125" style="177" customWidth="1"/>
    <col min="10516" max="10516" width="0.28515625" style="177" customWidth="1"/>
    <col min="10517" max="10517" width="15" style="177" customWidth="1"/>
    <col min="10518" max="10518" width="6.85546875" style="177" customWidth="1"/>
    <col min="10519" max="10519" width="8.7109375" style="177" customWidth="1"/>
    <col min="10520" max="10520" width="12.28515625" style="177" customWidth="1"/>
    <col min="10521" max="10521" width="12" style="177" customWidth="1"/>
    <col min="10522" max="10742" width="11.42578125" style="177"/>
    <col min="10743" max="10743" width="19.7109375" style="177" customWidth="1"/>
    <col min="10744" max="10744" width="16.85546875" style="177" customWidth="1"/>
    <col min="10745" max="10745" width="14.5703125" style="177" customWidth="1"/>
    <col min="10746" max="10746" width="16.28515625" style="177" customWidth="1"/>
    <col min="10747" max="10747" width="15" style="177" customWidth="1"/>
    <col min="10748" max="10748" width="15.28515625" style="177" customWidth="1"/>
    <col min="10749" max="10749" width="1.85546875" style="177" customWidth="1"/>
    <col min="10750" max="10750" width="12.7109375" style="177" customWidth="1"/>
    <col min="10751" max="10751" width="6" style="177" customWidth="1"/>
    <col min="10752" max="10752" width="10" style="177" customWidth="1"/>
    <col min="10753" max="10753" width="1.85546875" style="177" customWidth="1"/>
    <col min="10754" max="10754" width="14.85546875" style="177" customWidth="1"/>
    <col min="10755" max="10755" width="17" style="177" customWidth="1"/>
    <col min="10756" max="10756" width="13.5703125" style="177" customWidth="1"/>
    <col min="10757" max="10757" width="18.85546875" style="177" customWidth="1"/>
    <col min="10758" max="10758" width="3.85546875" style="177" customWidth="1"/>
    <col min="10759" max="10759" width="1.28515625" style="177" customWidth="1"/>
    <col min="10760" max="10760" width="10.7109375" style="177" customWidth="1"/>
    <col min="10761" max="10761" width="8.5703125" style="177" customWidth="1"/>
    <col min="10762" max="10762" width="10" style="177" customWidth="1"/>
    <col min="10763" max="10763" width="11" style="177" customWidth="1"/>
    <col min="10764" max="10764" width="10" style="177" customWidth="1"/>
    <col min="10765" max="10766" width="0.85546875" style="177" customWidth="1"/>
    <col min="10767" max="10767" width="9.85546875" style="177" customWidth="1"/>
    <col min="10768" max="10768" width="9.7109375" style="177" customWidth="1"/>
    <col min="10769" max="10769" width="10" style="177" customWidth="1"/>
    <col min="10770" max="10770" width="12.7109375" style="177" customWidth="1"/>
    <col min="10771" max="10771" width="1.42578125" style="177" customWidth="1"/>
    <col min="10772" max="10772" width="0.28515625" style="177" customWidth="1"/>
    <col min="10773" max="10773" width="15" style="177" customWidth="1"/>
    <col min="10774" max="10774" width="6.85546875" style="177" customWidth="1"/>
    <col min="10775" max="10775" width="8.7109375" style="177" customWidth="1"/>
    <col min="10776" max="10776" width="12.28515625" style="177" customWidth="1"/>
    <col min="10777" max="10777" width="12" style="177" customWidth="1"/>
    <col min="10778" max="10998" width="11.42578125" style="177"/>
    <col min="10999" max="10999" width="19.7109375" style="177" customWidth="1"/>
    <col min="11000" max="11000" width="16.85546875" style="177" customWidth="1"/>
    <col min="11001" max="11001" width="14.5703125" style="177" customWidth="1"/>
    <col min="11002" max="11002" width="16.28515625" style="177" customWidth="1"/>
    <col min="11003" max="11003" width="15" style="177" customWidth="1"/>
    <col min="11004" max="11004" width="15.28515625" style="177" customWidth="1"/>
    <col min="11005" max="11005" width="1.85546875" style="177" customWidth="1"/>
    <col min="11006" max="11006" width="12.7109375" style="177" customWidth="1"/>
    <col min="11007" max="11007" width="6" style="177" customWidth="1"/>
    <col min="11008" max="11008" width="10" style="177" customWidth="1"/>
    <col min="11009" max="11009" width="1.85546875" style="177" customWidth="1"/>
    <col min="11010" max="11010" width="14.85546875" style="177" customWidth="1"/>
    <col min="11011" max="11011" width="17" style="177" customWidth="1"/>
    <col min="11012" max="11012" width="13.5703125" style="177" customWidth="1"/>
    <col min="11013" max="11013" width="18.85546875" style="177" customWidth="1"/>
    <col min="11014" max="11014" width="3.85546875" style="177" customWidth="1"/>
    <col min="11015" max="11015" width="1.28515625" style="177" customWidth="1"/>
    <col min="11016" max="11016" width="10.7109375" style="177" customWidth="1"/>
    <col min="11017" max="11017" width="8.5703125" style="177" customWidth="1"/>
    <col min="11018" max="11018" width="10" style="177" customWidth="1"/>
    <col min="11019" max="11019" width="11" style="177" customWidth="1"/>
    <col min="11020" max="11020" width="10" style="177" customWidth="1"/>
    <col min="11021" max="11022" width="0.85546875" style="177" customWidth="1"/>
    <col min="11023" max="11023" width="9.85546875" style="177" customWidth="1"/>
    <col min="11024" max="11024" width="9.7109375" style="177" customWidth="1"/>
    <col min="11025" max="11025" width="10" style="177" customWidth="1"/>
    <col min="11026" max="11026" width="12.7109375" style="177" customWidth="1"/>
    <col min="11027" max="11027" width="1.42578125" style="177" customWidth="1"/>
    <col min="11028" max="11028" width="0.28515625" style="177" customWidth="1"/>
    <col min="11029" max="11029" width="15" style="177" customWidth="1"/>
    <col min="11030" max="11030" width="6.85546875" style="177" customWidth="1"/>
    <col min="11031" max="11031" width="8.7109375" style="177" customWidth="1"/>
    <col min="11032" max="11032" width="12.28515625" style="177" customWidth="1"/>
    <col min="11033" max="11033" width="12" style="177" customWidth="1"/>
    <col min="11034" max="11254" width="11.42578125" style="177"/>
    <col min="11255" max="11255" width="19.7109375" style="177" customWidth="1"/>
    <col min="11256" max="11256" width="16.85546875" style="177" customWidth="1"/>
    <col min="11257" max="11257" width="14.5703125" style="177" customWidth="1"/>
    <col min="11258" max="11258" width="16.28515625" style="177" customWidth="1"/>
    <col min="11259" max="11259" width="15" style="177" customWidth="1"/>
    <col min="11260" max="11260" width="15.28515625" style="177" customWidth="1"/>
    <col min="11261" max="11261" width="1.85546875" style="177" customWidth="1"/>
    <col min="11262" max="11262" width="12.7109375" style="177" customWidth="1"/>
    <col min="11263" max="11263" width="6" style="177" customWidth="1"/>
    <col min="11264" max="11264" width="10" style="177" customWidth="1"/>
    <col min="11265" max="11265" width="1.85546875" style="177" customWidth="1"/>
    <col min="11266" max="11266" width="14.85546875" style="177" customWidth="1"/>
    <col min="11267" max="11267" width="17" style="177" customWidth="1"/>
    <col min="11268" max="11268" width="13.5703125" style="177" customWidth="1"/>
    <col min="11269" max="11269" width="18.85546875" style="177" customWidth="1"/>
    <col min="11270" max="11270" width="3.85546875" style="177" customWidth="1"/>
    <col min="11271" max="11271" width="1.28515625" style="177" customWidth="1"/>
    <col min="11272" max="11272" width="10.7109375" style="177" customWidth="1"/>
    <col min="11273" max="11273" width="8.5703125" style="177" customWidth="1"/>
    <col min="11274" max="11274" width="10" style="177" customWidth="1"/>
    <col min="11275" max="11275" width="11" style="177" customWidth="1"/>
    <col min="11276" max="11276" width="10" style="177" customWidth="1"/>
    <col min="11277" max="11278" width="0.85546875" style="177" customWidth="1"/>
    <col min="11279" max="11279" width="9.85546875" style="177" customWidth="1"/>
    <col min="11280" max="11280" width="9.7109375" style="177" customWidth="1"/>
    <col min="11281" max="11281" width="10" style="177" customWidth="1"/>
    <col min="11282" max="11282" width="12.7109375" style="177" customWidth="1"/>
    <col min="11283" max="11283" width="1.42578125" style="177" customWidth="1"/>
    <col min="11284" max="11284" width="0.28515625" style="177" customWidth="1"/>
    <col min="11285" max="11285" width="15" style="177" customWidth="1"/>
    <col min="11286" max="11286" width="6.85546875" style="177" customWidth="1"/>
    <col min="11287" max="11287" width="8.7109375" style="177" customWidth="1"/>
    <col min="11288" max="11288" width="12.28515625" style="177" customWidth="1"/>
    <col min="11289" max="11289" width="12" style="177" customWidth="1"/>
    <col min="11290" max="11510" width="11.42578125" style="177"/>
    <col min="11511" max="11511" width="19.7109375" style="177" customWidth="1"/>
    <col min="11512" max="11512" width="16.85546875" style="177" customWidth="1"/>
    <col min="11513" max="11513" width="14.5703125" style="177" customWidth="1"/>
    <col min="11514" max="11514" width="16.28515625" style="177" customWidth="1"/>
    <col min="11515" max="11515" width="15" style="177" customWidth="1"/>
    <col min="11516" max="11516" width="15.28515625" style="177" customWidth="1"/>
    <col min="11517" max="11517" width="1.85546875" style="177" customWidth="1"/>
    <col min="11518" max="11518" width="12.7109375" style="177" customWidth="1"/>
    <col min="11519" max="11519" width="6" style="177" customWidth="1"/>
    <col min="11520" max="11520" width="10" style="177" customWidth="1"/>
    <col min="11521" max="11521" width="1.85546875" style="177" customWidth="1"/>
    <col min="11522" max="11522" width="14.85546875" style="177" customWidth="1"/>
    <col min="11523" max="11523" width="17" style="177" customWidth="1"/>
    <col min="11524" max="11524" width="13.5703125" style="177" customWidth="1"/>
    <col min="11525" max="11525" width="18.85546875" style="177" customWidth="1"/>
    <col min="11526" max="11526" width="3.85546875" style="177" customWidth="1"/>
    <col min="11527" max="11527" width="1.28515625" style="177" customWidth="1"/>
    <col min="11528" max="11528" width="10.7109375" style="177" customWidth="1"/>
    <col min="11529" max="11529" width="8.5703125" style="177" customWidth="1"/>
    <col min="11530" max="11530" width="10" style="177" customWidth="1"/>
    <col min="11531" max="11531" width="11" style="177" customWidth="1"/>
    <col min="11532" max="11532" width="10" style="177" customWidth="1"/>
    <col min="11533" max="11534" width="0.85546875" style="177" customWidth="1"/>
    <col min="11535" max="11535" width="9.85546875" style="177" customWidth="1"/>
    <col min="11536" max="11536" width="9.7109375" style="177" customWidth="1"/>
    <col min="11537" max="11537" width="10" style="177" customWidth="1"/>
    <col min="11538" max="11538" width="12.7109375" style="177" customWidth="1"/>
    <col min="11539" max="11539" width="1.42578125" style="177" customWidth="1"/>
    <col min="11540" max="11540" width="0.28515625" style="177" customWidth="1"/>
    <col min="11541" max="11541" width="15" style="177" customWidth="1"/>
    <col min="11542" max="11542" width="6.85546875" style="177" customWidth="1"/>
    <col min="11543" max="11543" width="8.7109375" style="177" customWidth="1"/>
    <col min="11544" max="11544" width="12.28515625" style="177" customWidth="1"/>
    <col min="11545" max="11545" width="12" style="177" customWidth="1"/>
    <col min="11546" max="11766" width="11.42578125" style="177"/>
    <col min="11767" max="11767" width="19.7109375" style="177" customWidth="1"/>
    <col min="11768" max="11768" width="16.85546875" style="177" customWidth="1"/>
    <col min="11769" max="11769" width="14.5703125" style="177" customWidth="1"/>
    <col min="11770" max="11770" width="16.28515625" style="177" customWidth="1"/>
    <col min="11771" max="11771" width="15" style="177" customWidth="1"/>
    <col min="11772" max="11772" width="15.28515625" style="177" customWidth="1"/>
    <col min="11773" max="11773" width="1.85546875" style="177" customWidth="1"/>
    <col min="11774" max="11774" width="12.7109375" style="177" customWidth="1"/>
    <col min="11775" max="11775" width="6" style="177" customWidth="1"/>
    <col min="11776" max="11776" width="10" style="177" customWidth="1"/>
    <col min="11777" max="11777" width="1.85546875" style="177" customWidth="1"/>
    <col min="11778" max="11778" width="14.85546875" style="177" customWidth="1"/>
    <col min="11779" max="11779" width="17" style="177" customWidth="1"/>
    <col min="11780" max="11780" width="13.5703125" style="177" customWidth="1"/>
    <col min="11781" max="11781" width="18.85546875" style="177" customWidth="1"/>
    <col min="11782" max="11782" width="3.85546875" style="177" customWidth="1"/>
    <col min="11783" max="11783" width="1.28515625" style="177" customWidth="1"/>
    <col min="11784" max="11784" width="10.7109375" style="177" customWidth="1"/>
    <col min="11785" max="11785" width="8.5703125" style="177" customWidth="1"/>
    <col min="11786" max="11786" width="10" style="177" customWidth="1"/>
    <col min="11787" max="11787" width="11" style="177" customWidth="1"/>
    <col min="11788" max="11788" width="10" style="177" customWidth="1"/>
    <col min="11789" max="11790" width="0.85546875" style="177" customWidth="1"/>
    <col min="11791" max="11791" width="9.85546875" style="177" customWidth="1"/>
    <col min="11792" max="11792" width="9.7109375" style="177" customWidth="1"/>
    <col min="11793" max="11793" width="10" style="177" customWidth="1"/>
    <col min="11794" max="11794" width="12.7109375" style="177" customWidth="1"/>
    <col min="11795" max="11795" width="1.42578125" style="177" customWidth="1"/>
    <col min="11796" max="11796" width="0.28515625" style="177" customWidth="1"/>
    <col min="11797" max="11797" width="15" style="177" customWidth="1"/>
    <col min="11798" max="11798" width="6.85546875" style="177" customWidth="1"/>
    <col min="11799" max="11799" width="8.7109375" style="177" customWidth="1"/>
    <col min="11800" max="11800" width="12.28515625" style="177" customWidth="1"/>
    <col min="11801" max="11801" width="12" style="177" customWidth="1"/>
    <col min="11802" max="12022" width="11.42578125" style="177"/>
    <col min="12023" max="12023" width="19.7109375" style="177" customWidth="1"/>
    <col min="12024" max="12024" width="16.85546875" style="177" customWidth="1"/>
    <col min="12025" max="12025" width="14.5703125" style="177" customWidth="1"/>
    <col min="12026" max="12026" width="16.28515625" style="177" customWidth="1"/>
    <col min="12027" max="12027" width="15" style="177" customWidth="1"/>
    <col min="12028" max="12028" width="15.28515625" style="177" customWidth="1"/>
    <col min="12029" max="12029" width="1.85546875" style="177" customWidth="1"/>
    <col min="12030" max="12030" width="12.7109375" style="177" customWidth="1"/>
    <col min="12031" max="12031" width="6" style="177" customWidth="1"/>
    <col min="12032" max="12032" width="10" style="177" customWidth="1"/>
    <col min="12033" max="12033" width="1.85546875" style="177" customWidth="1"/>
    <col min="12034" max="12034" width="14.85546875" style="177" customWidth="1"/>
    <col min="12035" max="12035" width="17" style="177" customWidth="1"/>
    <col min="12036" max="12036" width="13.5703125" style="177" customWidth="1"/>
    <col min="12037" max="12037" width="18.85546875" style="177" customWidth="1"/>
    <col min="12038" max="12038" width="3.85546875" style="177" customWidth="1"/>
    <col min="12039" max="12039" width="1.28515625" style="177" customWidth="1"/>
    <col min="12040" max="12040" width="10.7109375" style="177" customWidth="1"/>
    <col min="12041" max="12041" width="8.5703125" style="177" customWidth="1"/>
    <col min="12042" max="12042" width="10" style="177" customWidth="1"/>
    <col min="12043" max="12043" width="11" style="177" customWidth="1"/>
    <col min="12044" max="12044" width="10" style="177" customWidth="1"/>
    <col min="12045" max="12046" width="0.85546875" style="177" customWidth="1"/>
    <col min="12047" max="12047" width="9.85546875" style="177" customWidth="1"/>
    <col min="12048" max="12048" width="9.7109375" style="177" customWidth="1"/>
    <col min="12049" max="12049" width="10" style="177" customWidth="1"/>
    <col min="12050" max="12050" width="12.7109375" style="177" customWidth="1"/>
    <col min="12051" max="12051" width="1.42578125" style="177" customWidth="1"/>
    <col min="12052" max="12052" width="0.28515625" style="177" customWidth="1"/>
    <col min="12053" max="12053" width="15" style="177" customWidth="1"/>
    <col min="12054" max="12054" width="6.85546875" style="177" customWidth="1"/>
    <col min="12055" max="12055" width="8.7109375" style="177" customWidth="1"/>
    <col min="12056" max="12056" width="12.28515625" style="177" customWidth="1"/>
    <col min="12057" max="12057" width="12" style="177" customWidth="1"/>
    <col min="12058" max="12278" width="11.42578125" style="177"/>
    <col min="12279" max="12279" width="19.7109375" style="177" customWidth="1"/>
    <col min="12280" max="12280" width="16.85546875" style="177" customWidth="1"/>
    <col min="12281" max="12281" width="14.5703125" style="177" customWidth="1"/>
    <col min="12282" max="12282" width="16.28515625" style="177" customWidth="1"/>
    <col min="12283" max="12283" width="15" style="177" customWidth="1"/>
    <col min="12284" max="12284" width="15.28515625" style="177" customWidth="1"/>
    <col min="12285" max="12285" width="1.85546875" style="177" customWidth="1"/>
    <col min="12286" max="12286" width="12.7109375" style="177" customWidth="1"/>
    <col min="12287" max="12287" width="6" style="177" customWidth="1"/>
    <col min="12288" max="12288" width="10" style="177" customWidth="1"/>
    <col min="12289" max="12289" width="1.85546875" style="177" customWidth="1"/>
    <col min="12290" max="12290" width="14.85546875" style="177" customWidth="1"/>
    <col min="12291" max="12291" width="17" style="177" customWidth="1"/>
    <col min="12292" max="12292" width="13.5703125" style="177" customWidth="1"/>
    <col min="12293" max="12293" width="18.85546875" style="177" customWidth="1"/>
    <col min="12294" max="12294" width="3.85546875" style="177" customWidth="1"/>
    <col min="12295" max="12295" width="1.28515625" style="177" customWidth="1"/>
    <col min="12296" max="12296" width="10.7109375" style="177" customWidth="1"/>
    <col min="12297" max="12297" width="8.5703125" style="177" customWidth="1"/>
    <col min="12298" max="12298" width="10" style="177" customWidth="1"/>
    <col min="12299" max="12299" width="11" style="177" customWidth="1"/>
    <col min="12300" max="12300" width="10" style="177" customWidth="1"/>
    <col min="12301" max="12302" width="0.85546875" style="177" customWidth="1"/>
    <col min="12303" max="12303" width="9.85546875" style="177" customWidth="1"/>
    <col min="12304" max="12304" width="9.7109375" style="177" customWidth="1"/>
    <col min="12305" max="12305" width="10" style="177" customWidth="1"/>
    <col min="12306" max="12306" width="12.7109375" style="177" customWidth="1"/>
    <col min="12307" max="12307" width="1.42578125" style="177" customWidth="1"/>
    <col min="12308" max="12308" width="0.28515625" style="177" customWidth="1"/>
    <col min="12309" max="12309" width="15" style="177" customWidth="1"/>
    <col min="12310" max="12310" width="6.85546875" style="177" customWidth="1"/>
    <col min="12311" max="12311" width="8.7109375" style="177" customWidth="1"/>
    <col min="12312" max="12312" width="12.28515625" style="177" customWidth="1"/>
    <col min="12313" max="12313" width="12" style="177" customWidth="1"/>
    <col min="12314" max="12534" width="11.42578125" style="177"/>
    <col min="12535" max="12535" width="19.7109375" style="177" customWidth="1"/>
    <col min="12536" max="12536" width="16.85546875" style="177" customWidth="1"/>
    <col min="12537" max="12537" width="14.5703125" style="177" customWidth="1"/>
    <col min="12538" max="12538" width="16.28515625" style="177" customWidth="1"/>
    <col min="12539" max="12539" width="15" style="177" customWidth="1"/>
    <col min="12540" max="12540" width="15.28515625" style="177" customWidth="1"/>
    <col min="12541" max="12541" width="1.85546875" style="177" customWidth="1"/>
    <col min="12542" max="12542" width="12.7109375" style="177" customWidth="1"/>
    <col min="12543" max="12543" width="6" style="177" customWidth="1"/>
    <col min="12544" max="12544" width="10" style="177" customWidth="1"/>
    <col min="12545" max="12545" width="1.85546875" style="177" customWidth="1"/>
    <col min="12546" max="12546" width="14.85546875" style="177" customWidth="1"/>
    <col min="12547" max="12547" width="17" style="177" customWidth="1"/>
    <col min="12548" max="12548" width="13.5703125" style="177" customWidth="1"/>
    <col min="12549" max="12549" width="18.85546875" style="177" customWidth="1"/>
    <col min="12550" max="12550" width="3.85546875" style="177" customWidth="1"/>
    <col min="12551" max="12551" width="1.28515625" style="177" customWidth="1"/>
    <col min="12552" max="12552" width="10.7109375" style="177" customWidth="1"/>
    <col min="12553" max="12553" width="8.5703125" style="177" customWidth="1"/>
    <col min="12554" max="12554" width="10" style="177" customWidth="1"/>
    <col min="12555" max="12555" width="11" style="177" customWidth="1"/>
    <col min="12556" max="12556" width="10" style="177" customWidth="1"/>
    <col min="12557" max="12558" width="0.85546875" style="177" customWidth="1"/>
    <col min="12559" max="12559" width="9.85546875" style="177" customWidth="1"/>
    <col min="12560" max="12560" width="9.7109375" style="177" customWidth="1"/>
    <col min="12561" max="12561" width="10" style="177" customWidth="1"/>
    <col min="12562" max="12562" width="12.7109375" style="177" customWidth="1"/>
    <col min="12563" max="12563" width="1.42578125" style="177" customWidth="1"/>
    <col min="12564" max="12564" width="0.28515625" style="177" customWidth="1"/>
    <col min="12565" max="12565" width="15" style="177" customWidth="1"/>
    <col min="12566" max="12566" width="6.85546875" style="177" customWidth="1"/>
    <col min="12567" max="12567" width="8.7109375" style="177" customWidth="1"/>
    <col min="12568" max="12568" width="12.28515625" style="177" customWidth="1"/>
    <col min="12569" max="12569" width="12" style="177" customWidth="1"/>
    <col min="12570" max="12790" width="11.42578125" style="177"/>
    <col min="12791" max="12791" width="19.7109375" style="177" customWidth="1"/>
    <col min="12792" max="12792" width="16.85546875" style="177" customWidth="1"/>
    <col min="12793" max="12793" width="14.5703125" style="177" customWidth="1"/>
    <col min="12794" max="12794" width="16.28515625" style="177" customWidth="1"/>
    <col min="12795" max="12795" width="15" style="177" customWidth="1"/>
    <col min="12796" max="12796" width="15.28515625" style="177" customWidth="1"/>
    <col min="12797" max="12797" width="1.85546875" style="177" customWidth="1"/>
    <col min="12798" max="12798" width="12.7109375" style="177" customWidth="1"/>
    <col min="12799" max="12799" width="6" style="177" customWidth="1"/>
    <col min="12800" max="12800" width="10" style="177" customWidth="1"/>
    <col min="12801" max="12801" width="1.85546875" style="177" customWidth="1"/>
    <col min="12802" max="12802" width="14.85546875" style="177" customWidth="1"/>
    <col min="12803" max="12803" width="17" style="177" customWidth="1"/>
    <col min="12804" max="12804" width="13.5703125" style="177" customWidth="1"/>
    <col min="12805" max="12805" width="18.85546875" style="177" customWidth="1"/>
    <col min="12806" max="12806" width="3.85546875" style="177" customWidth="1"/>
    <col min="12807" max="12807" width="1.28515625" style="177" customWidth="1"/>
    <col min="12808" max="12808" width="10.7109375" style="177" customWidth="1"/>
    <col min="12809" max="12809" width="8.5703125" style="177" customWidth="1"/>
    <col min="12810" max="12810" width="10" style="177" customWidth="1"/>
    <col min="12811" max="12811" width="11" style="177" customWidth="1"/>
    <col min="12812" max="12812" width="10" style="177" customWidth="1"/>
    <col min="12813" max="12814" width="0.85546875" style="177" customWidth="1"/>
    <col min="12815" max="12815" width="9.85546875" style="177" customWidth="1"/>
    <col min="12816" max="12816" width="9.7109375" style="177" customWidth="1"/>
    <col min="12817" max="12817" width="10" style="177" customWidth="1"/>
    <col min="12818" max="12818" width="12.7109375" style="177" customWidth="1"/>
    <col min="12819" max="12819" width="1.42578125" style="177" customWidth="1"/>
    <col min="12820" max="12820" width="0.28515625" style="177" customWidth="1"/>
    <col min="12821" max="12821" width="15" style="177" customWidth="1"/>
    <col min="12822" max="12822" width="6.85546875" style="177" customWidth="1"/>
    <col min="12823" max="12823" width="8.7109375" style="177" customWidth="1"/>
    <col min="12824" max="12824" width="12.28515625" style="177" customWidth="1"/>
    <col min="12825" max="12825" width="12" style="177" customWidth="1"/>
    <col min="12826" max="13046" width="11.42578125" style="177"/>
    <col min="13047" max="13047" width="19.7109375" style="177" customWidth="1"/>
    <col min="13048" max="13048" width="16.85546875" style="177" customWidth="1"/>
    <col min="13049" max="13049" width="14.5703125" style="177" customWidth="1"/>
    <col min="13050" max="13050" width="16.28515625" style="177" customWidth="1"/>
    <col min="13051" max="13051" width="15" style="177" customWidth="1"/>
    <col min="13052" max="13052" width="15.28515625" style="177" customWidth="1"/>
    <col min="13053" max="13053" width="1.85546875" style="177" customWidth="1"/>
    <col min="13054" max="13054" width="12.7109375" style="177" customWidth="1"/>
    <col min="13055" max="13055" width="6" style="177" customWidth="1"/>
    <col min="13056" max="13056" width="10" style="177" customWidth="1"/>
    <col min="13057" max="13057" width="1.85546875" style="177" customWidth="1"/>
    <col min="13058" max="13058" width="14.85546875" style="177" customWidth="1"/>
    <col min="13059" max="13059" width="17" style="177" customWidth="1"/>
    <col min="13060" max="13060" width="13.5703125" style="177" customWidth="1"/>
    <col min="13061" max="13061" width="18.85546875" style="177" customWidth="1"/>
    <col min="13062" max="13062" width="3.85546875" style="177" customWidth="1"/>
    <col min="13063" max="13063" width="1.28515625" style="177" customWidth="1"/>
    <col min="13064" max="13064" width="10.7109375" style="177" customWidth="1"/>
    <col min="13065" max="13065" width="8.5703125" style="177" customWidth="1"/>
    <col min="13066" max="13066" width="10" style="177" customWidth="1"/>
    <col min="13067" max="13067" width="11" style="177" customWidth="1"/>
    <col min="13068" max="13068" width="10" style="177" customWidth="1"/>
    <col min="13069" max="13070" width="0.85546875" style="177" customWidth="1"/>
    <col min="13071" max="13071" width="9.85546875" style="177" customWidth="1"/>
    <col min="13072" max="13072" width="9.7109375" style="177" customWidth="1"/>
    <col min="13073" max="13073" width="10" style="177" customWidth="1"/>
    <col min="13074" max="13074" width="12.7109375" style="177" customWidth="1"/>
    <col min="13075" max="13075" width="1.42578125" style="177" customWidth="1"/>
    <col min="13076" max="13076" width="0.28515625" style="177" customWidth="1"/>
    <col min="13077" max="13077" width="15" style="177" customWidth="1"/>
    <col min="13078" max="13078" width="6.85546875" style="177" customWidth="1"/>
    <col min="13079" max="13079" width="8.7109375" style="177" customWidth="1"/>
    <col min="13080" max="13080" width="12.28515625" style="177" customWidth="1"/>
    <col min="13081" max="13081" width="12" style="177" customWidth="1"/>
    <col min="13082" max="13302" width="11.42578125" style="177"/>
    <col min="13303" max="13303" width="19.7109375" style="177" customWidth="1"/>
    <col min="13304" max="13304" width="16.85546875" style="177" customWidth="1"/>
    <col min="13305" max="13305" width="14.5703125" style="177" customWidth="1"/>
    <col min="13306" max="13306" width="16.28515625" style="177" customWidth="1"/>
    <col min="13307" max="13307" width="15" style="177" customWidth="1"/>
    <col min="13308" max="13308" width="15.28515625" style="177" customWidth="1"/>
    <col min="13309" max="13309" width="1.85546875" style="177" customWidth="1"/>
    <col min="13310" max="13310" width="12.7109375" style="177" customWidth="1"/>
    <col min="13311" max="13311" width="6" style="177" customWidth="1"/>
    <col min="13312" max="13312" width="10" style="177" customWidth="1"/>
    <col min="13313" max="13313" width="1.85546875" style="177" customWidth="1"/>
    <col min="13314" max="13314" width="14.85546875" style="177" customWidth="1"/>
    <col min="13315" max="13315" width="17" style="177" customWidth="1"/>
    <col min="13316" max="13316" width="13.5703125" style="177" customWidth="1"/>
    <col min="13317" max="13317" width="18.85546875" style="177" customWidth="1"/>
    <col min="13318" max="13318" width="3.85546875" style="177" customWidth="1"/>
    <col min="13319" max="13319" width="1.28515625" style="177" customWidth="1"/>
    <col min="13320" max="13320" width="10.7109375" style="177" customWidth="1"/>
    <col min="13321" max="13321" width="8.5703125" style="177" customWidth="1"/>
    <col min="13322" max="13322" width="10" style="177" customWidth="1"/>
    <col min="13323" max="13323" width="11" style="177" customWidth="1"/>
    <col min="13324" max="13324" width="10" style="177" customWidth="1"/>
    <col min="13325" max="13326" width="0.85546875" style="177" customWidth="1"/>
    <col min="13327" max="13327" width="9.85546875" style="177" customWidth="1"/>
    <col min="13328" max="13328" width="9.7109375" style="177" customWidth="1"/>
    <col min="13329" max="13329" width="10" style="177" customWidth="1"/>
    <col min="13330" max="13330" width="12.7109375" style="177" customWidth="1"/>
    <col min="13331" max="13331" width="1.42578125" style="177" customWidth="1"/>
    <col min="13332" max="13332" width="0.28515625" style="177" customWidth="1"/>
    <col min="13333" max="13333" width="15" style="177" customWidth="1"/>
    <col min="13334" max="13334" width="6.85546875" style="177" customWidth="1"/>
    <col min="13335" max="13335" width="8.7109375" style="177" customWidth="1"/>
    <col min="13336" max="13336" width="12.28515625" style="177" customWidth="1"/>
    <col min="13337" max="13337" width="12" style="177" customWidth="1"/>
    <col min="13338" max="13558" width="11.42578125" style="177"/>
    <col min="13559" max="13559" width="19.7109375" style="177" customWidth="1"/>
    <col min="13560" max="13560" width="16.85546875" style="177" customWidth="1"/>
    <col min="13561" max="13561" width="14.5703125" style="177" customWidth="1"/>
    <col min="13562" max="13562" width="16.28515625" style="177" customWidth="1"/>
    <col min="13563" max="13563" width="15" style="177" customWidth="1"/>
    <col min="13564" max="13564" width="15.28515625" style="177" customWidth="1"/>
    <col min="13565" max="13565" width="1.85546875" style="177" customWidth="1"/>
    <col min="13566" max="13566" width="12.7109375" style="177" customWidth="1"/>
    <col min="13567" max="13567" width="6" style="177" customWidth="1"/>
    <col min="13568" max="13568" width="10" style="177" customWidth="1"/>
    <col min="13569" max="13569" width="1.85546875" style="177" customWidth="1"/>
    <col min="13570" max="13570" width="14.85546875" style="177" customWidth="1"/>
    <col min="13571" max="13571" width="17" style="177" customWidth="1"/>
    <col min="13572" max="13572" width="13.5703125" style="177" customWidth="1"/>
    <col min="13573" max="13573" width="18.85546875" style="177" customWidth="1"/>
    <col min="13574" max="13574" width="3.85546875" style="177" customWidth="1"/>
    <col min="13575" max="13575" width="1.28515625" style="177" customWidth="1"/>
    <col min="13576" max="13576" width="10.7109375" style="177" customWidth="1"/>
    <col min="13577" max="13577" width="8.5703125" style="177" customWidth="1"/>
    <col min="13578" max="13578" width="10" style="177" customWidth="1"/>
    <col min="13579" max="13579" width="11" style="177" customWidth="1"/>
    <col min="13580" max="13580" width="10" style="177" customWidth="1"/>
    <col min="13581" max="13582" width="0.85546875" style="177" customWidth="1"/>
    <col min="13583" max="13583" width="9.85546875" style="177" customWidth="1"/>
    <col min="13584" max="13584" width="9.7109375" style="177" customWidth="1"/>
    <col min="13585" max="13585" width="10" style="177" customWidth="1"/>
    <col min="13586" max="13586" width="12.7109375" style="177" customWidth="1"/>
    <col min="13587" max="13587" width="1.42578125" style="177" customWidth="1"/>
    <col min="13588" max="13588" width="0.28515625" style="177" customWidth="1"/>
    <col min="13589" max="13589" width="15" style="177" customWidth="1"/>
    <col min="13590" max="13590" width="6.85546875" style="177" customWidth="1"/>
    <col min="13591" max="13591" width="8.7109375" style="177" customWidth="1"/>
    <col min="13592" max="13592" width="12.28515625" style="177" customWidth="1"/>
    <col min="13593" max="13593" width="12" style="177" customWidth="1"/>
    <col min="13594" max="13814" width="11.42578125" style="177"/>
    <col min="13815" max="13815" width="19.7109375" style="177" customWidth="1"/>
    <col min="13816" max="13816" width="16.85546875" style="177" customWidth="1"/>
    <col min="13817" max="13817" width="14.5703125" style="177" customWidth="1"/>
    <col min="13818" max="13818" width="16.28515625" style="177" customWidth="1"/>
    <col min="13819" max="13819" width="15" style="177" customWidth="1"/>
    <col min="13820" max="13820" width="15.28515625" style="177" customWidth="1"/>
    <col min="13821" max="13821" width="1.85546875" style="177" customWidth="1"/>
    <col min="13822" max="13822" width="12.7109375" style="177" customWidth="1"/>
    <col min="13823" max="13823" width="6" style="177" customWidth="1"/>
    <col min="13824" max="13824" width="10" style="177" customWidth="1"/>
    <col min="13825" max="13825" width="1.85546875" style="177" customWidth="1"/>
    <col min="13826" max="13826" width="14.85546875" style="177" customWidth="1"/>
    <col min="13827" max="13827" width="17" style="177" customWidth="1"/>
    <col min="13828" max="13828" width="13.5703125" style="177" customWidth="1"/>
    <col min="13829" max="13829" width="18.85546875" style="177" customWidth="1"/>
    <col min="13830" max="13830" width="3.85546875" style="177" customWidth="1"/>
    <col min="13831" max="13831" width="1.28515625" style="177" customWidth="1"/>
    <col min="13832" max="13832" width="10.7109375" style="177" customWidth="1"/>
    <col min="13833" max="13833" width="8.5703125" style="177" customWidth="1"/>
    <col min="13834" max="13834" width="10" style="177" customWidth="1"/>
    <col min="13835" max="13835" width="11" style="177" customWidth="1"/>
    <col min="13836" max="13836" width="10" style="177" customWidth="1"/>
    <col min="13837" max="13838" width="0.85546875" style="177" customWidth="1"/>
    <col min="13839" max="13839" width="9.85546875" style="177" customWidth="1"/>
    <col min="13840" max="13840" width="9.7109375" style="177" customWidth="1"/>
    <col min="13841" max="13841" width="10" style="177" customWidth="1"/>
    <col min="13842" max="13842" width="12.7109375" style="177" customWidth="1"/>
    <col min="13843" max="13843" width="1.42578125" style="177" customWidth="1"/>
    <col min="13844" max="13844" width="0.28515625" style="177" customWidth="1"/>
    <col min="13845" max="13845" width="15" style="177" customWidth="1"/>
    <col min="13846" max="13846" width="6.85546875" style="177" customWidth="1"/>
    <col min="13847" max="13847" width="8.7109375" style="177" customWidth="1"/>
    <col min="13848" max="13848" width="12.28515625" style="177" customWidth="1"/>
    <col min="13849" max="13849" width="12" style="177" customWidth="1"/>
    <col min="13850" max="14070" width="11.42578125" style="177"/>
    <col min="14071" max="14071" width="19.7109375" style="177" customWidth="1"/>
    <col min="14072" max="14072" width="16.85546875" style="177" customWidth="1"/>
    <col min="14073" max="14073" width="14.5703125" style="177" customWidth="1"/>
    <col min="14074" max="14074" width="16.28515625" style="177" customWidth="1"/>
    <col min="14075" max="14075" width="15" style="177" customWidth="1"/>
    <col min="14076" max="14076" width="15.28515625" style="177" customWidth="1"/>
    <col min="14077" max="14077" width="1.85546875" style="177" customWidth="1"/>
    <col min="14078" max="14078" width="12.7109375" style="177" customWidth="1"/>
    <col min="14079" max="14079" width="6" style="177" customWidth="1"/>
    <col min="14080" max="14080" width="10" style="177" customWidth="1"/>
    <col min="14081" max="14081" width="1.85546875" style="177" customWidth="1"/>
    <col min="14082" max="14082" width="14.85546875" style="177" customWidth="1"/>
    <col min="14083" max="14083" width="17" style="177" customWidth="1"/>
    <col min="14084" max="14084" width="13.5703125" style="177" customWidth="1"/>
    <col min="14085" max="14085" width="18.85546875" style="177" customWidth="1"/>
    <col min="14086" max="14086" width="3.85546875" style="177" customWidth="1"/>
    <col min="14087" max="14087" width="1.28515625" style="177" customWidth="1"/>
    <col min="14088" max="14088" width="10.7109375" style="177" customWidth="1"/>
    <col min="14089" max="14089" width="8.5703125" style="177" customWidth="1"/>
    <col min="14090" max="14090" width="10" style="177" customWidth="1"/>
    <col min="14091" max="14091" width="11" style="177" customWidth="1"/>
    <col min="14092" max="14092" width="10" style="177" customWidth="1"/>
    <col min="14093" max="14094" width="0.85546875" style="177" customWidth="1"/>
    <col min="14095" max="14095" width="9.85546875" style="177" customWidth="1"/>
    <col min="14096" max="14096" width="9.7109375" style="177" customWidth="1"/>
    <col min="14097" max="14097" width="10" style="177" customWidth="1"/>
    <col min="14098" max="14098" width="12.7109375" style="177" customWidth="1"/>
    <col min="14099" max="14099" width="1.42578125" style="177" customWidth="1"/>
    <col min="14100" max="14100" width="0.28515625" style="177" customWidth="1"/>
    <col min="14101" max="14101" width="15" style="177" customWidth="1"/>
    <col min="14102" max="14102" width="6.85546875" style="177" customWidth="1"/>
    <col min="14103" max="14103" width="8.7109375" style="177" customWidth="1"/>
    <col min="14104" max="14104" width="12.28515625" style="177" customWidth="1"/>
    <col min="14105" max="14105" width="12" style="177" customWidth="1"/>
    <col min="14106" max="14326" width="11.42578125" style="177"/>
    <col min="14327" max="14327" width="19.7109375" style="177" customWidth="1"/>
    <col min="14328" max="14328" width="16.85546875" style="177" customWidth="1"/>
    <col min="14329" max="14329" width="14.5703125" style="177" customWidth="1"/>
    <col min="14330" max="14330" width="16.28515625" style="177" customWidth="1"/>
    <col min="14331" max="14331" width="15" style="177" customWidth="1"/>
    <col min="14332" max="14332" width="15.28515625" style="177" customWidth="1"/>
    <col min="14333" max="14333" width="1.85546875" style="177" customWidth="1"/>
    <col min="14334" max="14334" width="12.7109375" style="177" customWidth="1"/>
    <col min="14335" max="14335" width="6" style="177" customWidth="1"/>
    <col min="14336" max="14336" width="10" style="177" customWidth="1"/>
    <col min="14337" max="14337" width="1.85546875" style="177" customWidth="1"/>
    <col min="14338" max="14338" width="14.85546875" style="177" customWidth="1"/>
    <col min="14339" max="14339" width="17" style="177" customWidth="1"/>
    <col min="14340" max="14340" width="13.5703125" style="177" customWidth="1"/>
    <col min="14341" max="14341" width="18.85546875" style="177" customWidth="1"/>
    <col min="14342" max="14342" width="3.85546875" style="177" customWidth="1"/>
    <col min="14343" max="14343" width="1.28515625" style="177" customWidth="1"/>
    <col min="14344" max="14344" width="10.7109375" style="177" customWidth="1"/>
    <col min="14345" max="14345" width="8.5703125" style="177" customWidth="1"/>
    <col min="14346" max="14346" width="10" style="177" customWidth="1"/>
    <col min="14347" max="14347" width="11" style="177" customWidth="1"/>
    <col min="14348" max="14348" width="10" style="177" customWidth="1"/>
    <col min="14349" max="14350" width="0.85546875" style="177" customWidth="1"/>
    <col min="14351" max="14351" width="9.85546875" style="177" customWidth="1"/>
    <col min="14352" max="14352" width="9.7109375" style="177" customWidth="1"/>
    <col min="14353" max="14353" width="10" style="177" customWidth="1"/>
    <col min="14354" max="14354" width="12.7109375" style="177" customWidth="1"/>
    <col min="14355" max="14355" width="1.42578125" style="177" customWidth="1"/>
    <col min="14356" max="14356" width="0.28515625" style="177" customWidth="1"/>
    <col min="14357" max="14357" width="15" style="177" customWidth="1"/>
    <col min="14358" max="14358" width="6.85546875" style="177" customWidth="1"/>
    <col min="14359" max="14359" width="8.7109375" style="177" customWidth="1"/>
    <col min="14360" max="14360" width="12.28515625" style="177" customWidth="1"/>
    <col min="14361" max="14361" width="12" style="177" customWidth="1"/>
    <col min="14362" max="14582" width="11.42578125" style="177"/>
    <col min="14583" max="14583" width="19.7109375" style="177" customWidth="1"/>
    <col min="14584" max="14584" width="16.85546875" style="177" customWidth="1"/>
    <col min="14585" max="14585" width="14.5703125" style="177" customWidth="1"/>
    <col min="14586" max="14586" width="16.28515625" style="177" customWidth="1"/>
    <col min="14587" max="14587" width="15" style="177" customWidth="1"/>
    <col min="14588" max="14588" width="15.28515625" style="177" customWidth="1"/>
    <col min="14589" max="14589" width="1.85546875" style="177" customWidth="1"/>
    <col min="14590" max="14590" width="12.7109375" style="177" customWidth="1"/>
    <col min="14591" max="14591" width="6" style="177" customWidth="1"/>
    <col min="14592" max="14592" width="10" style="177" customWidth="1"/>
    <col min="14593" max="14593" width="1.85546875" style="177" customWidth="1"/>
    <col min="14594" max="14594" width="14.85546875" style="177" customWidth="1"/>
    <col min="14595" max="14595" width="17" style="177" customWidth="1"/>
    <col min="14596" max="14596" width="13.5703125" style="177" customWidth="1"/>
    <col min="14597" max="14597" width="18.85546875" style="177" customWidth="1"/>
    <col min="14598" max="14598" width="3.85546875" style="177" customWidth="1"/>
    <col min="14599" max="14599" width="1.28515625" style="177" customWidth="1"/>
    <col min="14600" max="14600" width="10.7109375" style="177" customWidth="1"/>
    <col min="14601" max="14601" width="8.5703125" style="177" customWidth="1"/>
    <col min="14602" max="14602" width="10" style="177" customWidth="1"/>
    <col min="14603" max="14603" width="11" style="177" customWidth="1"/>
    <col min="14604" max="14604" width="10" style="177" customWidth="1"/>
    <col min="14605" max="14606" width="0.85546875" style="177" customWidth="1"/>
    <col min="14607" max="14607" width="9.85546875" style="177" customWidth="1"/>
    <col min="14608" max="14608" width="9.7109375" style="177" customWidth="1"/>
    <col min="14609" max="14609" width="10" style="177" customWidth="1"/>
    <col min="14610" max="14610" width="12.7109375" style="177" customWidth="1"/>
    <col min="14611" max="14611" width="1.42578125" style="177" customWidth="1"/>
    <col min="14612" max="14612" width="0.28515625" style="177" customWidth="1"/>
    <col min="14613" max="14613" width="15" style="177" customWidth="1"/>
    <col min="14614" max="14614" width="6.85546875" style="177" customWidth="1"/>
    <col min="14615" max="14615" width="8.7109375" style="177" customWidth="1"/>
    <col min="14616" max="14616" width="12.28515625" style="177" customWidth="1"/>
    <col min="14617" max="14617" width="12" style="177" customWidth="1"/>
    <col min="14618" max="14838" width="11.42578125" style="177"/>
    <col min="14839" max="14839" width="19.7109375" style="177" customWidth="1"/>
    <col min="14840" max="14840" width="16.85546875" style="177" customWidth="1"/>
    <col min="14841" max="14841" width="14.5703125" style="177" customWidth="1"/>
    <col min="14842" max="14842" width="16.28515625" style="177" customWidth="1"/>
    <col min="14843" max="14843" width="15" style="177" customWidth="1"/>
    <col min="14844" max="14844" width="15.28515625" style="177" customWidth="1"/>
    <col min="14845" max="14845" width="1.85546875" style="177" customWidth="1"/>
    <col min="14846" max="14846" width="12.7109375" style="177" customWidth="1"/>
    <col min="14847" max="14847" width="6" style="177" customWidth="1"/>
    <col min="14848" max="14848" width="10" style="177" customWidth="1"/>
    <col min="14849" max="14849" width="1.85546875" style="177" customWidth="1"/>
    <col min="14850" max="14850" width="14.85546875" style="177" customWidth="1"/>
    <col min="14851" max="14851" width="17" style="177" customWidth="1"/>
    <col min="14852" max="14852" width="13.5703125" style="177" customWidth="1"/>
    <col min="14853" max="14853" width="18.85546875" style="177" customWidth="1"/>
    <col min="14854" max="14854" width="3.85546875" style="177" customWidth="1"/>
    <col min="14855" max="14855" width="1.28515625" style="177" customWidth="1"/>
    <col min="14856" max="14856" width="10.7109375" style="177" customWidth="1"/>
    <col min="14857" max="14857" width="8.5703125" style="177" customWidth="1"/>
    <col min="14858" max="14858" width="10" style="177" customWidth="1"/>
    <col min="14859" max="14859" width="11" style="177" customWidth="1"/>
    <col min="14860" max="14860" width="10" style="177" customWidth="1"/>
    <col min="14861" max="14862" width="0.85546875" style="177" customWidth="1"/>
    <col min="14863" max="14863" width="9.85546875" style="177" customWidth="1"/>
    <col min="14864" max="14864" width="9.7109375" style="177" customWidth="1"/>
    <col min="14865" max="14865" width="10" style="177" customWidth="1"/>
    <col min="14866" max="14866" width="12.7109375" style="177" customWidth="1"/>
    <col min="14867" max="14867" width="1.42578125" style="177" customWidth="1"/>
    <col min="14868" max="14868" width="0.28515625" style="177" customWidth="1"/>
    <col min="14869" max="14869" width="15" style="177" customWidth="1"/>
    <col min="14870" max="14870" width="6.85546875" style="177" customWidth="1"/>
    <col min="14871" max="14871" width="8.7109375" style="177" customWidth="1"/>
    <col min="14872" max="14872" width="12.28515625" style="177" customWidth="1"/>
    <col min="14873" max="14873" width="12" style="177" customWidth="1"/>
    <col min="14874" max="15094" width="11.42578125" style="177"/>
    <col min="15095" max="15095" width="19.7109375" style="177" customWidth="1"/>
    <col min="15096" max="15096" width="16.85546875" style="177" customWidth="1"/>
    <col min="15097" max="15097" width="14.5703125" style="177" customWidth="1"/>
    <col min="15098" max="15098" width="16.28515625" style="177" customWidth="1"/>
    <col min="15099" max="15099" width="15" style="177" customWidth="1"/>
    <col min="15100" max="15100" width="15.28515625" style="177" customWidth="1"/>
    <col min="15101" max="15101" width="1.85546875" style="177" customWidth="1"/>
    <col min="15102" max="15102" width="12.7109375" style="177" customWidth="1"/>
    <col min="15103" max="15103" width="6" style="177" customWidth="1"/>
    <col min="15104" max="15104" width="10" style="177" customWidth="1"/>
    <col min="15105" max="15105" width="1.85546875" style="177" customWidth="1"/>
    <col min="15106" max="15106" width="14.85546875" style="177" customWidth="1"/>
    <col min="15107" max="15107" width="17" style="177" customWidth="1"/>
    <col min="15108" max="15108" width="13.5703125" style="177" customWidth="1"/>
    <col min="15109" max="15109" width="18.85546875" style="177" customWidth="1"/>
    <col min="15110" max="15110" width="3.85546875" style="177" customWidth="1"/>
    <col min="15111" max="15111" width="1.28515625" style="177" customWidth="1"/>
    <col min="15112" max="15112" width="10.7109375" style="177" customWidth="1"/>
    <col min="15113" max="15113" width="8.5703125" style="177" customWidth="1"/>
    <col min="15114" max="15114" width="10" style="177" customWidth="1"/>
    <col min="15115" max="15115" width="11" style="177" customWidth="1"/>
    <col min="15116" max="15116" width="10" style="177" customWidth="1"/>
    <col min="15117" max="15118" width="0.85546875" style="177" customWidth="1"/>
    <col min="15119" max="15119" width="9.85546875" style="177" customWidth="1"/>
    <col min="15120" max="15120" width="9.7109375" style="177" customWidth="1"/>
    <col min="15121" max="15121" width="10" style="177" customWidth="1"/>
    <col min="15122" max="15122" width="12.7109375" style="177" customWidth="1"/>
    <col min="15123" max="15123" width="1.42578125" style="177" customWidth="1"/>
    <col min="15124" max="15124" width="0.28515625" style="177" customWidth="1"/>
    <col min="15125" max="15125" width="15" style="177" customWidth="1"/>
    <col min="15126" max="15126" width="6.85546875" style="177" customWidth="1"/>
    <col min="15127" max="15127" width="8.7109375" style="177" customWidth="1"/>
    <col min="15128" max="15128" width="12.28515625" style="177" customWidth="1"/>
    <col min="15129" max="15129" width="12" style="177" customWidth="1"/>
    <col min="15130" max="15350" width="11.42578125" style="177"/>
    <col min="15351" max="15351" width="19.7109375" style="177" customWidth="1"/>
    <col min="15352" max="15352" width="16.85546875" style="177" customWidth="1"/>
    <col min="15353" max="15353" width="14.5703125" style="177" customWidth="1"/>
    <col min="15354" max="15354" width="16.28515625" style="177" customWidth="1"/>
    <col min="15355" max="15355" width="15" style="177" customWidth="1"/>
    <col min="15356" max="15356" width="15.28515625" style="177" customWidth="1"/>
    <col min="15357" max="15357" width="1.85546875" style="177" customWidth="1"/>
    <col min="15358" max="15358" width="12.7109375" style="177" customWidth="1"/>
    <col min="15359" max="15359" width="6" style="177" customWidth="1"/>
    <col min="15360" max="15360" width="10" style="177" customWidth="1"/>
    <col min="15361" max="15361" width="1.85546875" style="177" customWidth="1"/>
    <col min="15362" max="15362" width="14.85546875" style="177" customWidth="1"/>
    <col min="15363" max="15363" width="17" style="177" customWidth="1"/>
    <col min="15364" max="15364" width="13.5703125" style="177" customWidth="1"/>
    <col min="15365" max="15365" width="18.85546875" style="177" customWidth="1"/>
    <col min="15366" max="15366" width="3.85546875" style="177" customWidth="1"/>
    <col min="15367" max="15367" width="1.28515625" style="177" customWidth="1"/>
    <col min="15368" max="15368" width="10.7109375" style="177" customWidth="1"/>
    <col min="15369" max="15369" width="8.5703125" style="177" customWidth="1"/>
    <col min="15370" max="15370" width="10" style="177" customWidth="1"/>
    <col min="15371" max="15371" width="11" style="177" customWidth="1"/>
    <col min="15372" max="15372" width="10" style="177" customWidth="1"/>
    <col min="15373" max="15374" width="0.85546875" style="177" customWidth="1"/>
    <col min="15375" max="15375" width="9.85546875" style="177" customWidth="1"/>
    <col min="15376" max="15376" width="9.7109375" style="177" customWidth="1"/>
    <col min="15377" max="15377" width="10" style="177" customWidth="1"/>
    <col min="15378" max="15378" width="12.7109375" style="177" customWidth="1"/>
    <col min="15379" max="15379" width="1.42578125" style="177" customWidth="1"/>
    <col min="15380" max="15380" width="0.28515625" style="177" customWidth="1"/>
    <col min="15381" max="15381" width="15" style="177" customWidth="1"/>
    <col min="15382" max="15382" width="6.85546875" style="177" customWidth="1"/>
    <col min="15383" max="15383" width="8.7109375" style="177" customWidth="1"/>
    <col min="15384" max="15384" width="12.28515625" style="177" customWidth="1"/>
    <col min="15385" max="15385" width="12" style="177" customWidth="1"/>
    <col min="15386" max="15606" width="11.42578125" style="177"/>
    <col min="15607" max="15607" width="19.7109375" style="177" customWidth="1"/>
    <col min="15608" max="15608" width="16.85546875" style="177" customWidth="1"/>
    <col min="15609" max="15609" width="14.5703125" style="177" customWidth="1"/>
    <col min="15610" max="15610" width="16.28515625" style="177" customWidth="1"/>
    <col min="15611" max="15611" width="15" style="177" customWidth="1"/>
    <col min="15612" max="15612" width="15.28515625" style="177" customWidth="1"/>
    <col min="15613" max="15613" width="1.85546875" style="177" customWidth="1"/>
    <col min="15614" max="15614" width="12.7109375" style="177" customWidth="1"/>
    <col min="15615" max="15615" width="6" style="177" customWidth="1"/>
    <col min="15616" max="15616" width="10" style="177" customWidth="1"/>
    <col min="15617" max="15617" width="1.85546875" style="177" customWidth="1"/>
    <col min="15618" max="15618" width="14.85546875" style="177" customWidth="1"/>
    <col min="15619" max="15619" width="17" style="177" customWidth="1"/>
    <col min="15620" max="15620" width="13.5703125" style="177" customWidth="1"/>
    <col min="15621" max="15621" width="18.85546875" style="177" customWidth="1"/>
    <col min="15622" max="15622" width="3.85546875" style="177" customWidth="1"/>
    <col min="15623" max="15623" width="1.28515625" style="177" customWidth="1"/>
    <col min="15624" max="15624" width="10.7109375" style="177" customWidth="1"/>
    <col min="15625" max="15625" width="8.5703125" style="177" customWidth="1"/>
    <col min="15626" max="15626" width="10" style="177" customWidth="1"/>
    <col min="15627" max="15627" width="11" style="177" customWidth="1"/>
    <col min="15628" max="15628" width="10" style="177" customWidth="1"/>
    <col min="15629" max="15630" width="0.85546875" style="177" customWidth="1"/>
    <col min="15631" max="15631" width="9.85546875" style="177" customWidth="1"/>
    <col min="15632" max="15632" width="9.7109375" style="177" customWidth="1"/>
    <col min="15633" max="15633" width="10" style="177" customWidth="1"/>
    <col min="15634" max="15634" width="12.7109375" style="177" customWidth="1"/>
    <col min="15635" max="15635" width="1.42578125" style="177" customWidth="1"/>
    <col min="15636" max="15636" width="0.28515625" style="177" customWidth="1"/>
    <col min="15637" max="15637" width="15" style="177" customWidth="1"/>
    <col min="15638" max="15638" width="6.85546875" style="177" customWidth="1"/>
    <col min="15639" max="15639" width="8.7109375" style="177" customWidth="1"/>
    <col min="15640" max="15640" width="12.28515625" style="177" customWidth="1"/>
    <col min="15641" max="15641" width="12" style="177" customWidth="1"/>
    <col min="15642" max="15862" width="11.42578125" style="177"/>
    <col min="15863" max="15863" width="19.7109375" style="177" customWidth="1"/>
    <col min="15864" max="15864" width="16.85546875" style="177" customWidth="1"/>
    <col min="15865" max="15865" width="14.5703125" style="177" customWidth="1"/>
    <col min="15866" max="15866" width="16.28515625" style="177" customWidth="1"/>
    <col min="15867" max="15867" width="15" style="177" customWidth="1"/>
    <col min="15868" max="15868" width="15.28515625" style="177" customWidth="1"/>
    <col min="15869" max="15869" width="1.85546875" style="177" customWidth="1"/>
    <col min="15870" max="15870" width="12.7109375" style="177" customWidth="1"/>
    <col min="15871" max="15871" width="6" style="177" customWidth="1"/>
    <col min="15872" max="15872" width="10" style="177" customWidth="1"/>
    <col min="15873" max="15873" width="1.85546875" style="177" customWidth="1"/>
    <col min="15874" max="15874" width="14.85546875" style="177" customWidth="1"/>
    <col min="15875" max="15875" width="17" style="177" customWidth="1"/>
    <col min="15876" max="15876" width="13.5703125" style="177" customWidth="1"/>
    <col min="15877" max="15877" width="18.85546875" style="177" customWidth="1"/>
    <col min="15878" max="15878" width="3.85546875" style="177" customWidth="1"/>
    <col min="15879" max="15879" width="1.28515625" style="177" customWidth="1"/>
    <col min="15880" max="15880" width="10.7109375" style="177" customWidth="1"/>
    <col min="15881" max="15881" width="8.5703125" style="177" customWidth="1"/>
    <col min="15882" max="15882" width="10" style="177" customWidth="1"/>
    <col min="15883" max="15883" width="11" style="177" customWidth="1"/>
    <col min="15884" max="15884" width="10" style="177" customWidth="1"/>
    <col min="15885" max="15886" width="0.85546875" style="177" customWidth="1"/>
    <col min="15887" max="15887" width="9.85546875" style="177" customWidth="1"/>
    <col min="15888" max="15888" width="9.7109375" style="177" customWidth="1"/>
    <col min="15889" max="15889" width="10" style="177" customWidth="1"/>
    <col min="15890" max="15890" width="12.7109375" style="177" customWidth="1"/>
    <col min="15891" max="15891" width="1.42578125" style="177" customWidth="1"/>
    <col min="15892" max="15892" width="0.28515625" style="177" customWidth="1"/>
    <col min="15893" max="15893" width="15" style="177" customWidth="1"/>
    <col min="15894" max="15894" width="6.85546875" style="177" customWidth="1"/>
    <col min="15895" max="15895" width="8.7109375" style="177" customWidth="1"/>
    <col min="15896" max="15896" width="12.28515625" style="177" customWidth="1"/>
    <col min="15897" max="15897" width="12" style="177" customWidth="1"/>
    <col min="15898" max="16118" width="11.42578125" style="177"/>
    <col min="16119" max="16119" width="19.7109375" style="177" customWidth="1"/>
    <col min="16120" max="16120" width="16.85546875" style="177" customWidth="1"/>
    <col min="16121" max="16121" width="14.5703125" style="177" customWidth="1"/>
    <col min="16122" max="16122" width="16.28515625" style="177" customWidth="1"/>
    <col min="16123" max="16123" width="15" style="177" customWidth="1"/>
    <col min="16124" max="16124" width="15.28515625" style="177" customWidth="1"/>
    <col min="16125" max="16125" width="1.85546875" style="177" customWidth="1"/>
    <col min="16126" max="16126" width="12.7109375" style="177" customWidth="1"/>
    <col min="16127" max="16127" width="6" style="177" customWidth="1"/>
    <col min="16128" max="16128" width="10" style="177" customWidth="1"/>
    <col min="16129" max="16129" width="1.85546875" style="177" customWidth="1"/>
    <col min="16130" max="16130" width="14.85546875" style="177" customWidth="1"/>
    <col min="16131" max="16131" width="17" style="177" customWidth="1"/>
    <col min="16132" max="16132" width="13.5703125" style="177" customWidth="1"/>
    <col min="16133" max="16133" width="18.85546875" style="177" customWidth="1"/>
    <col min="16134" max="16134" width="3.85546875" style="177" customWidth="1"/>
    <col min="16135" max="16135" width="1.28515625" style="177" customWidth="1"/>
    <col min="16136" max="16136" width="10.7109375" style="177" customWidth="1"/>
    <col min="16137" max="16137" width="8.5703125" style="177" customWidth="1"/>
    <col min="16138" max="16138" width="10" style="177" customWidth="1"/>
    <col min="16139" max="16139" width="11" style="177" customWidth="1"/>
    <col min="16140" max="16140" width="10" style="177" customWidth="1"/>
    <col min="16141" max="16142" width="0.85546875" style="177" customWidth="1"/>
    <col min="16143" max="16143" width="9.85546875" style="177" customWidth="1"/>
    <col min="16144" max="16144" width="9.7109375" style="177" customWidth="1"/>
    <col min="16145" max="16145" width="10" style="177" customWidth="1"/>
    <col min="16146" max="16146" width="12.7109375" style="177" customWidth="1"/>
    <col min="16147" max="16147" width="1.42578125" style="177" customWidth="1"/>
    <col min="16148" max="16148" width="0.28515625" style="177" customWidth="1"/>
    <col min="16149" max="16149" width="15" style="177" customWidth="1"/>
    <col min="16150" max="16150" width="6.85546875" style="177" customWidth="1"/>
    <col min="16151" max="16151" width="8.7109375" style="177" customWidth="1"/>
    <col min="16152" max="16152" width="12.28515625" style="177" customWidth="1"/>
    <col min="16153" max="16153" width="12" style="177" customWidth="1"/>
    <col min="16154" max="16384" width="11.42578125" style="177"/>
  </cols>
  <sheetData>
    <row r="1" spans="1:25" s="176" customFormat="1" ht="12.75">
      <c r="A1" s="934" t="s">
        <v>120</v>
      </c>
      <c r="B1" s="945"/>
      <c r="C1" s="945"/>
      <c r="D1" s="945"/>
      <c r="E1" s="945"/>
      <c r="F1" s="946"/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  <c r="R1" s="947"/>
      <c r="S1" s="947"/>
      <c r="T1" s="947"/>
      <c r="U1" s="1031"/>
      <c r="V1" s="169"/>
      <c r="W1" s="169"/>
      <c r="X1" s="169"/>
      <c r="Y1" s="169"/>
    </row>
    <row r="2" spans="1:25" s="176" customFormat="1" ht="12.75">
      <c r="A2" s="934" t="s">
        <v>547</v>
      </c>
      <c r="B2" s="945"/>
      <c r="C2" s="945"/>
      <c r="D2" s="945"/>
      <c r="E2" s="945"/>
      <c r="F2" s="946"/>
      <c r="G2" s="945"/>
      <c r="H2" s="945"/>
      <c r="I2" s="945"/>
      <c r="J2" s="945"/>
      <c r="K2" s="945"/>
      <c r="L2" s="945"/>
      <c r="M2" s="945"/>
      <c r="N2" s="945"/>
      <c r="O2" s="945"/>
      <c r="P2" s="945"/>
      <c r="Q2" s="945"/>
      <c r="R2" s="945"/>
      <c r="S2" s="945"/>
      <c r="T2" s="945"/>
      <c r="U2" s="1032"/>
    </row>
    <row r="3" spans="1:25" s="176" customFormat="1" ht="13.5" thickBot="1">
      <c r="A3" s="938" t="s">
        <v>4</v>
      </c>
      <c r="B3" s="939"/>
      <c r="C3" s="939"/>
      <c r="D3" s="939"/>
      <c r="E3" s="939"/>
      <c r="F3" s="940"/>
      <c r="G3" s="941"/>
      <c r="H3" s="939"/>
      <c r="I3" s="939"/>
      <c r="J3" s="939"/>
      <c r="K3" s="940"/>
      <c r="L3" s="939"/>
      <c r="M3" s="942"/>
      <c r="N3" s="942"/>
      <c r="O3" s="942"/>
      <c r="P3" s="939"/>
      <c r="Q3" s="943"/>
      <c r="R3" s="943"/>
      <c r="S3" s="943"/>
      <c r="T3" s="943"/>
      <c r="U3" s="1033"/>
    </row>
    <row r="4" spans="1:25" ht="36" customHeight="1" thickTop="1">
      <c r="A4" s="297" t="s">
        <v>281</v>
      </c>
      <c r="B4" s="1037" t="s">
        <v>359</v>
      </c>
      <c r="C4" s="1037" t="s">
        <v>360</v>
      </c>
      <c r="D4" s="1037" t="s">
        <v>361</v>
      </c>
      <c r="E4" s="1037" t="s">
        <v>363</v>
      </c>
      <c r="F4" s="1038" t="s">
        <v>364</v>
      </c>
      <c r="G4" s="1041" t="s">
        <v>365</v>
      </c>
      <c r="H4" s="1044" t="s">
        <v>366</v>
      </c>
      <c r="I4" s="1041" t="s">
        <v>369</v>
      </c>
      <c r="J4" s="1037" t="s">
        <v>370</v>
      </c>
      <c r="K4" s="1038" t="s">
        <v>371</v>
      </c>
      <c r="L4" s="1041" t="s">
        <v>377</v>
      </c>
      <c r="M4" s="1037" t="s">
        <v>378</v>
      </c>
      <c r="N4" s="1037" t="s">
        <v>379</v>
      </c>
      <c r="O4" s="1047" t="s">
        <v>539</v>
      </c>
      <c r="P4" s="1038" t="s">
        <v>380</v>
      </c>
      <c r="Q4" s="1041" t="s">
        <v>540</v>
      </c>
      <c r="R4" s="1037" t="s">
        <v>541</v>
      </c>
      <c r="S4" s="1047" t="s">
        <v>376</v>
      </c>
      <c r="T4" s="1038" t="s">
        <v>385</v>
      </c>
      <c r="U4" s="1034" t="s">
        <v>6</v>
      </c>
      <c r="V4" s="924"/>
      <c r="W4" s="924"/>
      <c r="X4" s="924"/>
      <c r="Y4" s="924"/>
    </row>
    <row r="5" spans="1:25" s="172" customFormat="1" ht="12.75" customHeight="1">
      <c r="A5" s="913" t="s">
        <v>7</v>
      </c>
      <c r="B5" s="1039">
        <v>1419.79</v>
      </c>
      <c r="C5" s="1039">
        <v>12877.26</v>
      </c>
      <c r="D5" s="1039">
        <v>172782.21</v>
      </c>
      <c r="E5" s="1039">
        <v>997.67000000000007</v>
      </c>
      <c r="F5" s="1040">
        <f t="shared" ref="F5:F19" si="0">SUM(B5:E5)</f>
        <v>188076.93</v>
      </c>
      <c r="G5" s="1042">
        <v>324908.27999999997</v>
      </c>
      <c r="H5" s="1045">
        <v>50254.1</v>
      </c>
      <c r="I5" s="1042">
        <v>4020.7799999999997</v>
      </c>
      <c r="J5" s="1039">
        <v>1187.0999999999999</v>
      </c>
      <c r="K5" s="1040">
        <f>I5+J5</f>
        <v>5207.8799999999992</v>
      </c>
      <c r="L5" s="1042">
        <v>962.57</v>
      </c>
      <c r="M5" s="1039">
        <v>895.87</v>
      </c>
      <c r="N5" s="1039">
        <v>3456.25</v>
      </c>
      <c r="O5" s="1039">
        <v>1458.18</v>
      </c>
      <c r="P5" s="1048">
        <f t="shared" ref="P5:P19" si="1">SUM(O5+N5+M5+L5)</f>
        <v>6772.87</v>
      </c>
      <c r="Q5" s="1042">
        <v>0</v>
      </c>
      <c r="R5" s="1039">
        <v>664.61</v>
      </c>
      <c r="S5" s="1049">
        <v>495.72999999999996</v>
      </c>
      <c r="T5" s="1048">
        <f t="shared" ref="T5:T18" si="2">SUM(S5+R5+Q5)</f>
        <v>1160.3399999999999</v>
      </c>
      <c r="U5" s="1035">
        <v>576380.39999999991</v>
      </c>
      <c r="V5" s="925"/>
      <c r="W5" s="843"/>
      <c r="X5" s="925"/>
      <c r="Y5" s="925"/>
    </row>
    <row r="6" spans="1:25" s="172" customFormat="1" ht="12.75" customHeight="1">
      <c r="A6" s="913" t="s">
        <v>8</v>
      </c>
      <c r="B6" s="1039">
        <v>578.57000000000005</v>
      </c>
      <c r="C6" s="1039">
        <v>7905.68</v>
      </c>
      <c r="D6" s="1039">
        <v>84070.18</v>
      </c>
      <c r="E6" s="1039">
        <v>471.18999999999994</v>
      </c>
      <c r="F6" s="1040">
        <f t="shared" si="0"/>
        <v>93025.62</v>
      </c>
      <c r="G6" s="1042">
        <v>158423.34000000005</v>
      </c>
      <c r="H6" s="1045">
        <v>13214.81</v>
      </c>
      <c r="I6" s="1042">
        <v>1363.47</v>
      </c>
      <c r="J6" s="1039">
        <v>838.51</v>
      </c>
      <c r="K6" s="1040">
        <f t="shared" ref="K6:K19" si="3">I6+J6</f>
        <v>2201.98</v>
      </c>
      <c r="L6" s="1042">
        <v>1355.87</v>
      </c>
      <c r="M6" s="1039">
        <v>2152.59</v>
      </c>
      <c r="N6" s="1039">
        <v>8469.23</v>
      </c>
      <c r="O6" s="1039">
        <v>167.79999999999998</v>
      </c>
      <c r="P6" s="1048">
        <f t="shared" si="1"/>
        <v>12145.489999999998</v>
      </c>
      <c r="Q6" s="1042">
        <v>0</v>
      </c>
      <c r="R6" s="1039">
        <v>1153.6799999999998</v>
      </c>
      <c r="S6" s="1049">
        <v>161.92000000000002</v>
      </c>
      <c r="T6" s="1048">
        <f t="shared" si="2"/>
        <v>1315.6</v>
      </c>
      <c r="U6" s="1035">
        <v>280326.84000000008</v>
      </c>
      <c r="V6" s="925"/>
      <c r="W6" s="843"/>
      <c r="X6" s="925"/>
      <c r="Y6" s="925"/>
    </row>
    <row r="7" spans="1:25" s="172" customFormat="1" ht="12.75" customHeight="1">
      <c r="A7" s="913" t="s">
        <v>9</v>
      </c>
      <c r="B7" s="1039">
        <v>1502.94</v>
      </c>
      <c r="C7" s="1039">
        <v>18322.73</v>
      </c>
      <c r="D7" s="1039">
        <v>228072.67</v>
      </c>
      <c r="E7" s="1039">
        <v>1060.0500000000002</v>
      </c>
      <c r="F7" s="1040">
        <f t="shared" si="0"/>
        <v>248958.39</v>
      </c>
      <c r="G7" s="1042">
        <v>403009.16999999993</v>
      </c>
      <c r="H7" s="1045">
        <v>30179.06</v>
      </c>
      <c r="I7" s="1042">
        <v>4248.42</v>
      </c>
      <c r="J7" s="1039">
        <v>1249.9000000000001</v>
      </c>
      <c r="K7" s="1040">
        <f t="shared" si="3"/>
        <v>5498.32</v>
      </c>
      <c r="L7" s="1042">
        <v>1609.09</v>
      </c>
      <c r="M7" s="1039">
        <v>4395.7699999999995</v>
      </c>
      <c r="N7" s="1039">
        <v>28910.51</v>
      </c>
      <c r="O7" s="1039">
        <v>1337.97</v>
      </c>
      <c r="P7" s="1048">
        <f t="shared" si="1"/>
        <v>36253.339999999997</v>
      </c>
      <c r="Q7" s="1042">
        <v>0</v>
      </c>
      <c r="R7" s="1039">
        <v>864.56</v>
      </c>
      <c r="S7" s="1049">
        <v>892.12</v>
      </c>
      <c r="T7" s="1048">
        <f t="shared" si="2"/>
        <v>1756.6799999999998</v>
      </c>
      <c r="U7" s="1035">
        <v>725654.96</v>
      </c>
      <c r="V7" s="926"/>
      <c r="W7" s="843"/>
      <c r="X7" s="925"/>
      <c r="Y7" s="925"/>
    </row>
    <row r="8" spans="1:25" s="172" customFormat="1" ht="12.75" customHeight="1">
      <c r="A8" s="913" t="s">
        <v>10</v>
      </c>
      <c r="B8" s="1039">
        <v>367.08000000000004</v>
      </c>
      <c r="C8" s="1039">
        <v>3322.92</v>
      </c>
      <c r="D8" s="1039">
        <v>26099.47</v>
      </c>
      <c r="E8" s="1039">
        <v>340.84999999999997</v>
      </c>
      <c r="F8" s="1040">
        <f t="shared" si="0"/>
        <v>30130.32</v>
      </c>
      <c r="G8" s="1042">
        <v>60298.16</v>
      </c>
      <c r="H8" s="1045">
        <v>11437.14</v>
      </c>
      <c r="I8" s="1042">
        <v>561.76</v>
      </c>
      <c r="J8" s="1039">
        <v>161.9</v>
      </c>
      <c r="K8" s="1040">
        <f t="shared" si="3"/>
        <v>723.66</v>
      </c>
      <c r="L8" s="1042">
        <v>430.89</v>
      </c>
      <c r="M8" s="1039">
        <v>962.22</v>
      </c>
      <c r="N8" s="1039">
        <v>4262.51</v>
      </c>
      <c r="O8" s="1039">
        <v>47.7</v>
      </c>
      <c r="P8" s="1048">
        <f t="shared" si="1"/>
        <v>5703.3200000000006</v>
      </c>
      <c r="Q8" s="1042">
        <v>0</v>
      </c>
      <c r="R8" s="1039">
        <v>261.25</v>
      </c>
      <c r="S8" s="1049">
        <v>150.66999999999999</v>
      </c>
      <c r="T8" s="1048">
        <f t="shared" si="2"/>
        <v>411.91999999999996</v>
      </c>
      <c r="U8" s="1035">
        <v>108704.52</v>
      </c>
      <c r="V8" s="925"/>
      <c r="W8" s="843"/>
      <c r="X8" s="925"/>
      <c r="Y8" s="925"/>
    </row>
    <row r="9" spans="1:25" s="172" customFormat="1" ht="12.75" customHeight="1">
      <c r="A9" s="913" t="s">
        <v>11</v>
      </c>
      <c r="B9" s="1039">
        <v>208.44</v>
      </c>
      <c r="C9" s="1039">
        <v>2056.5100000000002</v>
      </c>
      <c r="D9" s="1039">
        <v>20635.64</v>
      </c>
      <c r="E9" s="1039">
        <v>309.91000000000003</v>
      </c>
      <c r="F9" s="1040">
        <f t="shared" si="0"/>
        <v>23210.5</v>
      </c>
      <c r="G9" s="1042">
        <v>28560.79</v>
      </c>
      <c r="H9" s="1045">
        <v>6585.02</v>
      </c>
      <c r="I9" s="1042">
        <v>360.94000000000005</v>
      </c>
      <c r="J9" s="1039">
        <v>128.5</v>
      </c>
      <c r="K9" s="1040">
        <f t="shared" si="3"/>
        <v>489.44000000000005</v>
      </c>
      <c r="L9" s="1042">
        <v>302.36</v>
      </c>
      <c r="M9" s="1039">
        <v>817.98</v>
      </c>
      <c r="N9" s="1039">
        <v>1582.53</v>
      </c>
      <c r="O9" s="1039">
        <v>0</v>
      </c>
      <c r="P9" s="1048">
        <f t="shared" si="1"/>
        <v>2702.8700000000003</v>
      </c>
      <c r="Q9" s="1042">
        <v>0</v>
      </c>
      <c r="R9" s="1039">
        <v>532.15</v>
      </c>
      <c r="S9" s="1049">
        <v>191.3</v>
      </c>
      <c r="T9" s="1048">
        <f t="shared" si="2"/>
        <v>723.45</v>
      </c>
      <c r="U9" s="1035">
        <v>62272.07</v>
      </c>
      <c r="V9" s="925"/>
      <c r="W9" s="843"/>
      <c r="X9" s="925"/>
      <c r="Y9" s="925"/>
    </row>
    <row r="10" spans="1:25" s="172" customFormat="1" ht="12.75" customHeight="1">
      <c r="A10" s="913" t="s">
        <v>12</v>
      </c>
      <c r="B10" s="1039">
        <v>125.12</v>
      </c>
      <c r="C10" s="1039">
        <v>1547.68</v>
      </c>
      <c r="D10" s="1039">
        <v>9650.75</v>
      </c>
      <c r="E10" s="1039">
        <v>310.72000000000003</v>
      </c>
      <c r="F10" s="1040">
        <f t="shared" si="0"/>
        <v>11634.269999999999</v>
      </c>
      <c r="G10" s="1042">
        <v>11620.730000000003</v>
      </c>
      <c r="H10" s="1045">
        <v>5223.82</v>
      </c>
      <c r="I10" s="1042">
        <v>200.66</v>
      </c>
      <c r="J10" s="1039">
        <v>109.16</v>
      </c>
      <c r="K10" s="1040">
        <f t="shared" si="3"/>
        <v>309.82</v>
      </c>
      <c r="L10" s="1042">
        <v>52.96</v>
      </c>
      <c r="M10" s="1039">
        <v>99.91</v>
      </c>
      <c r="N10" s="1039">
        <v>1210.8900000000001</v>
      </c>
      <c r="O10" s="1039">
        <v>27.17</v>
      </c>
      <c r="P10" s="1048">
        <f t="shared" si="1"/>
        <v>1390.9300000000003</v>
      </c>
      <c r="Q10" s="1042">
        <v>0</v>
      </c>
      <c r="R10" s="1039">
        <v>90.76</v>
      </c>
      <c r="S10" s="1049">
        <v>31.18</v>
      </c>
      <c r="T10" s="1048">
        <f t="shared" si="2"/>
        <v>121.94</v>
      </c>
      <c r="U10" s="1035">
        <v>30301.510000000002</v>
      </c>
      <c r="V10" s="925"/>
      <c r="W10" s="843"/>
      <c r="X10" s="925"/>
      <c r="Y10" s="925"/>
    </row>
    <row r="11" spans="1:25" s="179" customFormat="1" ht="12.75" customHeight="1">
      <c r="A11" s="914" t="s">
        <v>13</v>
      </c>
      <c r="B11" s="1039">
        <v>329.18</v>
      </c>
      <c r="C11" s="1039">
        <v>3723.28</v>
      </c>
      <c r="D11" s="1039">
        <v>46290.94</v>
      </c>
      <c r="E11" s="1039">
        <v>411.97</v>
      </c>
      <c r="F11" s="1040">
        <f t="shared" si="0"/>
        <v>50755.37</v>
      </c>
      <c r="G11" s="1042">
        <v>61322.28</v>
      </c>
      <c r="H11" s="1045">
        <v>13732.34</v>
      </c>
      <c r="I11" s="1042">
        <v>774.8</v>
      </c>
      <c r="J11" s="1039">
        <v>192.54</v>
      </c>
      <c r="K11" s="1040">
        <f t="shared" si="3"/>
        <v>967.33999999999992</v>
      </c>
      <c r="L11" s="1042">
        <v>479.44</v>
      </c>
      <c r="M11" s="1039">
        <v>400.27</v>
      </c>
      <c r="N11" s="1039">
        <v>2870.63</v>
      </c>
      <c r="O11" s="1039">
        <v>199.57</v>
      </c>
      <c r="P11" s="1048">
        <f t="shared" si="1"/>
        <v>3949.9100000000003</v>
      </c>
      <c r="Q11" s="1042">
        <v>0</v>
      </c>
      <c r="R11" s="1039">
        <v>415.02000000000004</v>
      </c>
      <c r="S11" s="1049">
        <v>62.550000000000004</v>
      </c>
      <c r="T11" s="1048">
        <f t="shared" si="2"/>
        <v>477.57000000000005</v>
      </c>
      <c r="U11" s="1035">
        <v>131204.81</v>
      </c>
      <c r="V11" s="927"/>
      <c r="W11" s="843"/>
      <c r="X11" s="925"/>
      <c r="Y11" s="925"/>
    </row>
    <row r="12" spans="1:25" s="172" customFormat="1" ht="12.75" customHeight="1">
      <c r="A12" s="913" t="s">
        <v>14</v>
      </c>
      <c r="B12" s="1039">
        <v>828.48</v>
      </c>
      <c r="C12" s="1039">
        <v>9557.9699999999993</v>
      </c>
      <c r="D12" s="1039">
        <v>78203.08</v>
      </c>
      <c r="E12" s="1039">
        <v>741.98</v>
      </c>
      <c r="F12" s="1040">
        <f t="shared" si="0"/>
        <v>89331.51</v>
      </c>
      <c r="G12" s="1042">
        <v>212135.76</v>
      </c>
      <c r="H12" s="1045">
        <v>33570.839999999997</v>
      </c>
      <c r="I12" s="1042">
        <v>2847.47</v>
      </c>
      <c r="J12" s="1039">
        <v>446.15</v>
      </c>
      <c r="K12" s="1040">
        <f t="shared" si="3"/>
        <v>3293.62</v>
      </c>
      <c r="L12" s="1042">
        <v>713.56999999999994</v>
      </c>
      <c r="M12" s="1039">
        <v>3523.99</v>
      </c>
      <c r="N12" s="1039">
        <v>6022.22</v>
      </c>
      <c r="O12" s="1039">
        <v>1090.77</v>
      </c>
      <c r="P12" s="1048">
        <f t="shared" si="1"/>
        <v>11350.55</v>
      </c>
      <c r="Q12" s="1042">
        <v>0</v>
      </c>
      <c r="R12" s="1039">
        <v>581.19000000000005</v>
      </c>
      <c r="S12" s="1049">
        <v>204.71</v>
      </c>
      <c r="T12" s="1048">
        <f t="shared" si="2"/>
        <v>785.90000000000009</v>
      </c>
      <c r="U12" s="1035">
        <v>350468.18</v>
      </c>
      <c r="V12" s="925"/>
      <c r="W12" s="843"/>
      <c r="X12" s="925"/>
      <c r="Y12" s="925"/>
    </row>
    <row r="13" spans="1:25" s="179" customFormat="1" ht="12.75" customHeight="1">
      <c r="A13" s="914" t="s">
        <v>15</v>
      </c>
      <c r="B13" s="1039">
        <v>371.18000000000006</v>
      </c>
      <c r="C13" s="1039">
        <v>3549.43</v>
      </c>
      <c r="D13" s="1039">
        <v>32388.77</v>
      </c>
      <c r="E13" s="1039">
        <v>457.38</v>
      </c>
      <c r="F13" s="1040">
        <f t="shared" si="0"/>
        <v>36766.759999999995</v>
      </c>
      <c r="G13" s="1042">
        <v>57190.749999999993</v>
      </c>
      <c r="H13" s="1045">
        <v>13170.04</v>
      </c>
      <c r="I13" s="1042">
        <v>699.78</v>
      </c>
      <c r="J13" s="1039">
        <v>881.2</v>
      </c>
      <c r="K13" s="1040">
        <f t="shared" si="3"/>
        <v>1580.98</v>
      </c>
      <c r="L13" s="1042">
        <v>842.75</v>
      </c>
      <c r="M13" s="1039">
        <v>788.76</v>
      </c>
      <c r="N13" s="1039">
        <v>10386.91</v>
      </c>
      <c r="O13" s="1039">
        <v>51.01</v>
      </c>
      <c r="P13" s="1048">
        <f t="shared" si="1"/>
        <v>12069.43</v>
      </c>
      <c r="Q13" s="1042">
        <v>0</v>
      </c>
      <c r="R13" s="1039">
        <v>944.24</v>
      </c>
      <c r="S13" s="1049">
        <v>23.28</v>
      </c>
      <c r="T13" s="1048">
        <f t="shared" si="2"/>
        <v>967.52</v>
      </c>
      <c r="U13" s="1035">
        <v>121745.47999999998</v>
      </c>
      <c r="V13" s="927"/>
      <c r="W13" s="843"/>
      <c r="X13" s="925"/>
      <c r="Y13" s="925"/>
    </row>
    <row r="14" spans="1:25" s="172" customFormat="1" ht="12.75" customHeight="1">
      <c r="A14" s="913" t="s">
        <v>51</v>
      </c>
      <c r="B14" s="1039">
        <v>456.65000000000003</v>
      </c>
      <c r="C14" s="1039">
        <v>5540.09</v>
      </c>
      <c r="D14" s="1039">
        <v>60601.73</v>
      </c>
      <c r="E14" s="1039">
        <v>532.97</v>
      </c>
      <c r="F14" s="1040">
        <f t="shared" si="0"/>
        <v>67131.44</v>
      </c>
      <c r="G14" s="1042">
        <v>94185.39</v>
      </c>
      <c r="H14" s="1045">
        <v>12273.92</v>
      </c>
      <c r="I14" s="1042">
        <v>1079.5999999999999</v>
      </c>
      <c r="J14" s="1039">
        <v>234.39</v>
      </c>
      <c r="K14" s="1040">
        <f t="shared" si="3"/>
        <v>1313.9899999999998</v>
      </c>
      <c r="L14" s="1042">
        <v>755.38</v>
      </c>
      <c r="M14" s="1039">
        <v>1081.47</v>
      </c>
      <c r="N14" s="1039">
        <v>10909.43</v>
      </c>
      <c r="O14" s="1039">
        <v>165.79000000000002</v>
      </c>
      <c r="P14" s="1048">
        <f t="shared" si="1"/>
        <v>12912.07</v>
      </c>
      <c r="Q14" s="1042">
        <v>0</v>
      </c>
      <c r="R14" s="1039">
        <v>635.47</v>
      </c>
      <c r="S14" s="1049">
        <v>590.69000000000005</v>
      </c>
      <c r="T14" s="1048">
        <f t="shared" si="2"/>
        <v>1226.1600000000001</v>
      </c>
      <c r="U14" s="1035">
        <v>189042.97</v>
      </c>
      <c r="V14" s="925"/>
      <c r="W14" s="843"/>
      <c r="X14" s="925"/>
      <c r="Y14" s="925"/>
    </row>
    <row r="15" spans="1:25" s="172" customFormat="1" ht="12.75" customHeight="1">
      <c r="A15" s="913" t="s">
        <v>17</v>
      </c>
      <c r="B15" s="1039">
        <v>452.2</v>
      </c>
      <c r="C15" s="1039">
        <v>4796.04</v>
      </c>
      <c r="D15" s="1039">
        <v>26947.73</v>
      </c>
      <c r="E15" s="1039">
        <v>445.4</v>
      </c>
      <c r="F15" s="1040">
        <f t="shared" si="0"/>
        <v>32641.370000000003</v>
      </c>
      <c r="G15" s="1042">
        <v>137416.23000000004</v>
      </c>
      <c r="H15" s="1045">
        <v>18133.59</v>
      </c>
      <c r="I15" s="1042">
        <v>1095.49</v>
      </c>
      <c r="J15" s="1039">
        <v>793.76</v>
      </c>
      <c r="K15" s="1040">
        <f t="shared" si="3"/>
        <v>1889.25</v>
      </c>
      <c r="L15" s="1042">
        <v>15352.55</v>
      </c>
      <c r="M15" s="1039">
        <v>356.01</v>
      </c>
      <c r="N15" s="1039">
        <v>1862.65</v>
      </c>
      <c r="O15" s="1039">
        <v>32.43</v>
      </c>
      <c r="P15" s="1048">
        <f t="shared" si="1"/>
        <v>17603.64</v>
      </c>
      <c r="Q15" s="1042">
        <v>6000</v>
      </c>
      <c r="R15" s="1039">
        <v>427.89</v>
      </c>
      <c r="S15" s="1049">
        <v>654.87</v>
      </c>
      <c r="T15" s="1048">
        <f t="shared" si="2"/>
        <v>7082.76</v>
      </c>
      <c r="U15" s="1035">
        <v>214766.84000000005</v>
      </c>
      <c r="V15" s="925"/>
      <c r="W15" s="843"/>
      <c r="X15" s="925"/>
      <c r="Y15" s="925"/>
    </row>
    <row r="16" spans="1:25" s="172" customFormat="1" ht="12.75" customHeight="1">
      <c r="A16" s="913" t="s">
        <v>18</v>
      </c>
      <c r="B16" s="1039">
        <v>325.34999999999997</v>
      </c>
      <c r="C16" s="1039">
        <v>4045.29</v>
      </c>
      <c r="D16" s="1039">
        <v>38258.620000000003</v>
      </c>
      <c r="E16" s="1039">
        <v>433.89000000000004</v>
      </c>
      <c r="F16" s="1040">
        <f t="shared" si="0"/>
        <v>43063.15</v>
      </c>
      <c r="G16" s="1042">
        <v>81728.89</v>
      </c>
      <c r="H16" s="1045">
        <v>6385.05</v>
      </c>
      <c r="I16" s="1042">
        <v>569.9899999999999</v>
      </c>
      <c r="J16" s="1039">
        <v>165.18</v>
      </c>
      <c r="K16" s="1040">
        <f t="shared" si="3"/>
        <v>735.16999999999985</v>
      </c>
      <c r="L16" s="1042">
        <v>824.49</v>
      </c>
      <c r="M16" s="1039">
        <v>2459.6800000000003</v>
      </c>
      <c r="N16" s="1039">
        <v>4729.9799999999996</v>
      </c>
      <c r="O16" s="1039">
        <v>27.89</v>
      </c>
      <c r="P16" s="1048">
        <f t="shared" si="1"/>
        <v>8042.04</v>
      </c>
      <c r="Q16" s="1042">
        <v>0</v>
      </c>
      <c r="R16" s="1039">
        <v>327.02</v>
      </c>
      <c r="S16" s="1049">
        <v>613.30999999999995</v>
      </c>
      <c r="T16" s="1048">
        <f t="shared" si="2"/>
        <v>940.32999999999993</v>
      </c>
      <c r="U16" s="1035">
        <v>140894.63</v>
      </c>
      <c r="V16" s="925"/>
      <c r="W16" s="843"/>
      <c r="X16" s="925"/>
      <c r="Y16" s="925"/>
    </row>
    <row r="17" spans="1:25" s="172" customFormat="1" ht="12.75" customHeight="1">
      <c r="A17" s="913" t="s">
        <v>19</v>
      </c>
      <c r="B17" s="1039">
        <v>260.22000000000003</v>
      </c>
      <c r="C17" s="1039">
        <v>2283.34</v>
      </c>
      <c r="D17" s="1039">
        <v>17604.11</v>
      </c>
      <c r="E17" s="1039">
        <v>364.90999999999997</v>
      </c>
      <c r="F17" s="1040">
        <f t="shared" si="0"/>
        <v>20512.580000000002</v>
      </c>
      <c r="G17" s="1042">
        <v>42391.619999999995</v>
      </c>
      <c r="H17" s="1045">
        <v>5822.54</v>
      </c>
      <c r="I17" s="1042">
        <v>582.67999999999995</v>
      </c>
      <c r="J17" s="1039">
        <v>166.58999999999997</v>
      </c>
      <c r="K17" s="1040">
        <f t="shared" si="3"/>
        <v>749.27</v>
      </c>
      <c r="L17" s="1042">
        <v>442.91999999999996</v>
      </c>
      <c r="M17" s="1039">
        <v>736.07</v>
      </c>
      <c r="N17" s="1039">
        <v>0</v>
      </c>
      <c r="O17" s="1039">
        <v>152.22</v>
      </c>
      <c r="P17" s="1048">
        <f t="shared" si="1"/>
        <v>1331.21</v>
      </c>
      <c r="Q17" s="1042">
        <v>0</v>
      </c>
      <c r="R17" s="1039">
        <v>749.43000000000006</v>
      </c>
      <c r="S17" s="1049">
        <v>249.15999999999997</v>
      </c>
      <c r="T17" s="1048">
        <f t="shared" si="2"/>
        <v>998.59</v>
      </c>
      <c r="U17" s="1035">
        <v>71805.81</v>
      </c>
      <c r="V17" s="925"/>
      <c r="W17" s="843"/>
      <c r="X17" s="925"/>
      <c r="Y17" s="925"/>
    </row>
    <row r="18" spans="1:25" s="172" customFormat="1" ht="12.75" customHeight="1">
      <c r="A18" s="913" t="s">
        <v>20</v>
      </c>
      <c r="B18" s="1039">
        <v>1454.7799999999997</v>
      </c>
      <c r="C18" s="1039">
        <v>10507.699999999999</v>
      </c>
      <c r="D18" s="1039">
        <v>171859.49</v>
      </c>
      <c r="E18" s="1039">
        <v>889</v>
      </c>
      <c r="F18" s="1040">
        <f t="shared" si="0"/>
        <v>184710.97</v>
      </c>
      <c r="G18" s="1042">
        <v>261742.64000000007</v>
      </c>
      <c r="H18" s="1045">
        <v>38477.53</v>
      </c>
      <c r="I18" s="1042">
        <v>3784.98</v>
      </c>
      <c r="J18" s="1039">
        <v>655.51</v>
      </c>
      <c r="K18" s="1040">
        <f t="shared" si="3"/>
        <v>4440.49</v>
      </c>
      <c r="L18" s="1042">
        <v>235.18</v>
      </c>
      <c r="M18" s="1039">
        <v>41.839999999999996</v>
      </c>
      <c r="N18" s="1039">
        <v>3071.7</v>
      </c>
      <c r="O18" s="1039">
        <v>1008.61</v>
      </c>
      <c r="P18" s="1048">
        <f t="shared" si="1"/>
        <v>4357.33</v>
      </c>
      <c r="Q18" s="1042">
        <v>0</v>
      </c>
      <c r="R18" s="1039">
        <v>644.27</v>
      </c>
      <c r="S18" s="1049">
        <v>891.92</v>
      </c>
      <c r="T18" s="1048">
        <f t="shared" si="2"/>
        <v>1536.19</v>
      </c>
      <c r="U18" s="1035">
        <v>495265.15000000008</v>
      </c>
      <c r="V18" s="925"/>
      <c r="W18" s="843"/>
      <c r="X18" s="925"/>
      <c r="Y18" s="925"/>
    </row>
    <row r="19" spans="1:25" s="172" customFormat="1" ht="12.75" customHeight="1">
      <c r="A19" s="913" t="s">
        <v>21</v>
      </c>
      <c r="B19" s="1039">
        <v>711.06</v>
      </c>
      <c r="C19" s="1039">
        <v>7301.8600000000006</v>
      </c>
      <c r="D19" s="1039">
        <v>117163.44</v>
      </c>
      <c r="E19" s="1039">
        <v>536.1</v>
      </c>
      <c r="F19" s="1040">
        <f t="shared" si="0"/>
        <v>125712.46</v>
      </c>
      <c r="G19" s="1042">
        <v>121780.78</v>
      </c>
      <c r="H19" s="1045">
        <v>18703.8</v>
      </c>
      <c r="I19" s="1042">
        <v>1276.58</v>
      </c>
      <c r="J19" s="1039">
        <v>263.84000000000003</v>
      </c>
      <c r="K19" s="1040">
        <f t="shared" si="3"/>
        <v>1540.42</v>
      </c>
      <c r="L19" s="1042">
        <v>1537.48</v>
      </c>
      <c r="M19" s="1039">
        <v>3130.85</v>
      </c>
      <c r="N19" s="1039">
        <v>15254.56</v>
      </c>
      <c r="O19" s="1039">
        <v>125.13</v>
      </c>
      <c r="P19" s="1048">
        <f t="shared" si="1"/>
        <v>20048.019999999997</v>
      </c>
      <c r="Q19" s="1042">
        <v>0</v>
      </c>
      <c r="R19" s="1039">
        <v>429.89000000000004</v>
      </c>
      <c r="S19" s="1049">
        <v>670.05</v>
      </c>
      <c r="T19" s="1048">
        <f>SUM(S19+R19+Q19)</f>
        <v>1099.94</v>
      </c>
      <c r="U19" s="1035">
        <v>288885.42000000004</v>
      </c>
      <c r="V19" s="925"/>
      <c r="W19" s="843"/>
      <c r="X19" s="925"/>
      <c r="Y19" s="925"/>
    </row>
    <row r="20" spans="1:25" s="172" customFormat="1" ht="21" customHeight="1">
      <c r="A20" s="720" t="s">
        <v>6</v>
      </c>
      <c r="B20" s="944">
        <f t="shared" ref="B20:G20" si="4">SUM(B5:B19)</f>
        <v>9391.0399999999991</v>
      </c>
      <c r="C20" s="944">
        <f t="shared" si="4"/>
        <v>97337.779999999984</v>
      </c>
      <c r="D20" s="944">
        <f t="shared" si="4"/>
        <v>1130628.83</v>
      </c>
      <c r="E20" s="944">
        <f t="shared" si="4"/>
        <v>8303.99</v>
      </c>
      <c r="F20" s="1036">
        <f t="shared" si="4"/>
        <v>1245661.6399999999</v>
      </c>
      <c r="G20" s="1043">
        <f t="shared" si="4"/>
        <v>2056714.8099999998</v>
      </c>
      <c r="H20" s="1046">
        <f t="shared" ref="H20:U20" si="5">SUM(H5:H19)</f>
        <v>277163.60000000003</v>
      </c>
      <c r="I20" s="1043">
        <f t="shared" si="5"/>
        <v>23467.4</v>
      </c>
      <c r="J20" s="944">
        <f t="shared" si="5"/>
        <v>7474.2300000000014</v>
      </c>
      <c r="K20" s="1036">
        <f t="shared" si="5"/>
        <v>30941.629999999997</v>
      </c>
      <c r="L20" s="1043">
        <f t="shared" si="5"/>
        <v>25897.5</v>
      </c>
      <c r="M20" s="944">
        <f t="shared" si="5"/>
        <v>21843.279999999995</v>
      </c>
      <c r="N20" s="944">
        <f t="shared" si="5"/>
        <v>102999.99999999997</v>
      </c>
      <c r="O20" s="944">
        <f t="shared" si="5"/>
        <v>5892.2400000000007</v>
      </c>
      <c r="P20" s="1036">
        <f t="shared" si="5"/>
        <v>156633.01999999996</v>
      </c>
      <c r="Q20" s="1043">
        <f t="shared" si="5"/>
        <v>6000</v>
      </c>
      <c r="R20" s="944">
        <f t="shared" si="5"/>
        <v>8721.43</v>
      </c>
      <c r="S20" s="944">
        <f t="shared" si="5"/>
        <v>5883.46</v>
      </c>
      <c r="T20" s="1036">
        <f t="shared" si="5"/>
        <v>20604.889999999996</v>
      </c>
      <c r="U20" s="1036">
        <v>3787719.59</v>
      </c>
      <c r="V20" s="928"/>
      <c r="W20" s="928"/>
      <c r="X20" s="928"/>
      <c r="Y20" s="928"/>
    </row>
    <row r="21" spans="1:25" s="172" customFormat="1">
      <c r="A21" s="936" t="s">
        <v>154</v>
      </c>
      <c r="Y21" s="926"/>
    </row>
    <row r="22" spans="1:25" s="172" customFormat="1">
      <c r="A22" s="841" t="s">
        <v>461</v>
      </c>
      <c r="Y22" s="926"/>
    </row>
    <row r="23" spans="1:25" s="172" customFormat="1">
      <c r="A23" s="841" t="s">
        <v>543</v>
      </c>
      <c r="U23" s="929"/>
      <c r="Y23" s="926"/>
    </row>
    <row r="24" spans="1:25" s="172" customFormat="1">
      <c r="A24" s="841" t="s">
        <v>544</v>
      </c>
      <c r="B24" s="841"/>
      <c r="Y24" s="926"/>
    </row>
    <row r="25" spans="1:25" s="172" customFormat="1">
      <c r="A25" s="172" t="s">
        <v>545</v>
      </c>
    </row>
    <row r="26" spans="1:25" s="172" customFormat="1">
      <c r="A26" s="936" t="s">
        <v>155</v>
      </c>
      <c r="H26" s="930"/>
    </row>
    <row r="27" spans="1:25" s="180" customFormat="1">
      <c r="A27" s="841" t="s">
        <v>464</v>
      </c>
      <c r="H27" s="172"/>
      <c r="Q27" s="172"/>
      <c r="R27" s="172"/>
      <c r="S27" s="172"/>
      <c r="T27" s="172"/>
      <c r="U27" s="931"/>
    </row>
    <row r="28" spans="1:25" s="180" customFormat="1">
      <c r="A28" s="842" t="s">
        <v>156</v>
      </c>
      <c r="H28" s="172"/>
      <c r="Q28" s="172"/>
      <c r="R28" s="172"/>
      <c r="S28" s="172"/>
      <c r="T28" s="172"/>
      <c r="U28" s="931"/>
    </row>
    <row r="29" spans="1:25">
      <c r="A29" s="172" t="s">
        <v>465</v>
      </c>
    </row>
    <row r="30" spans="1:25">
      <c r="A30" s="936" t="s">
        <v>157</v>
      </c>
    </row>
    <row r="31" spans="1:25">
      <c r="A31" s="172" t="s">
        <v>466</v>
      </c>
    </row>
    <row r="32" spans="1:25">
      <c r="A32" s="172" t="s">
        <v>467</v>
      </c>
    </row>
    <row r="33" spans="1:1">
      <c r="A33" s="937" t="s">
        <v>158</v>
      </c>
    </row>
    <row r="34" spans="1:1">
      <c r="A34" s="172" t="s">
        <v>527</v>
      </c>
    </row>
    <row r="35" spans="1:1">
      <c r="A35" s="172" t="s">
        <v>468</v>
      </c>
    </row>
    <row r="36" spans="1:1">
      <c r="A36" s="172" t="s">
        <v>193</v>
      </c>
    </row>
    <row r="37" spans="1:1">
      <c r="A37" s="936" t="s">
        <v>159</v>
      </c>
    </row>
    <row r="38" spans="1:1">
      <c r="A38" s="172" t="s">
        <v>514</v>
      </c>
    </row>
    <row r="39" spans="1:1">
      <c r="A39" s="172" t="s">
        <v>513</v>
      </c>
    </row>
    <row r="40" spans="1:1">
      <c r="A40" s="913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9" orientation="landscape" verticalDpi="0" r:id="rId1"/>
  <colBreaks count="2" manualBreakCount="2">
    <brk id="6" max="1048575" man="1"/>
    <brk id="21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T55"/>
  <sheetViews>
    <sheetView showGridLines="0" zoomScaleNormal="100" workbookViewId="0"/>
  </sheetViews>
  <sheetFormatPr baseColWidth="10" defaultRowHeight="12.75"/>
  <cols>
    <col min="1" max="1" width="20.28515625" style="167" customWidth="1"/>
    <col min="2" max="2" width="15" style="167" customWidth="1"/>
    <col min="3" max="3" width="15.28515625" style="167" customWidth="1"/>
    <col min="4" max="4" width="15" style="167" customWidth="1"/>
    <col min="5" max="5" width="14.7109375" style="167" customWidth="1"/>
    <col min="6" max="7" width="15" style="167" customWidth="1"/>
    <col min="8" max="8" width="15.140625" style="167" customWidth="1"/>
    <col min="9" max="9" width="15" style="167" customWidth="1"/>
    <col min="10" max="10" width="14.85546875" style="167" customWidth="1"/>
    <col min="11" max="11" width="15" style="167" customWidth="1"/>
    <col min="12" max="12" width="15.140625" style="167" customWidth="1"/>
    <col min="13" max="15" width="14.85546875" style="167" customWidth="1"/>
    <col min="16" max="16" width="15.28515625" style="167" customWidth="1"/>
    <col min="17" max="17" width="18.85546875" style="167" customWidth="1"/>
    <col min="18" max="18" width="15.140625" style="167" customWidth="1"/>
    <col min="19" max="19" width="15.28515625" style="167" customWidth="1"/>
    <col min="20" max="21" width="15" style="167" customWidth="1"/>
    <col min="22" max="22" width="14.85546875" style="167" customWidth="1"/>
    <col min="23" max="23" width="18.85546875" style="167" customWidth="1"/>
    <col min="24" max="24" width="15.140625" style="167" customWidth="1"/>
    <col min="25" max="25" width="14.85546875" style="167" customWidth="1"/>
    <col min="26" max="26" width="15" style="167" customWidth="1"/>
    <col min="27" max="27" width="18.85546875" style="167" customWidth="1"/>
    <col min="28" max="28" width="15.140625" style="167" customWidth="1"/>
    <col min="29" max="31" width="15" style="167" customWidth="1"/>
    <col min="32" max="32" width="15.140625" style="167" customWidth="1"/>
    <col min="33" max="33" width="11.42578125" style="167"/>
    <col min="34" max="34" width="15" style="167" customWidth="1"/>
    <col min="35" max="35" width="24.140625" style="167" customWidth="1"/>
    <col min="36" max="36" width="8.28515625" style="167" customWidth="1"/>
    <col min="37" max="37" width="0.7109375" style="167" customWidth="1"/>
    <col min="38" max="236" width="11.42578125" style="167"/>
    <col min="237" max="237" width="20.28515625" style="167" customWidth="1"/>
    <col min="238" max="238" width="13.42578125" style="167" customWidth="1"/>
    <col min="239" max="239" width="2.85546875" style="167" customWidth="1"/>
    <col min="240" max="240" width="11.42578125" style="167"/>
    <col min="241" max="241" width="1.5703125" style="167" customWidth="1"/>
    <col min="242" max="246" width="11.42578125" style="167"/>
    <col min="247" max="247" width="1" style="167" customWidth="1"/>
    <col min="248" max="248" width="2.140625" style="167" customWidth="1"/>
    <col min="249" max="249" width="11.42578125" style="167"/>
    <col min="250" max="250" width="1.7109375" style="167" customWidth="1"/>
    <col min="251" max="252" width="11.42578125" style="167"/>
    <col min="253" max="253" width="4" style="167" customWidth="1"/>
    <col min="254" max="254" width="10.7109375" style="167" customWidth="1"/>
    <col min="255" max="255" width="1.85546875" style="167" customWidth="1"/>
    <col min="256" max="256" width="11.42578125" style="167"/>
    <col min="257" max="257" width="3.7109375" style="167" customWidth="1"/>
    <col min="258" max="258" width="12.7109375" style="167" customWidth="1"/>
    <col min="259" max="262" width="11.42578125" style="167"/>
    <col min="263" max="263" width="0.85546875" style="167" customWidth="1"/>
    <col min="264" max="264" width="1.85546875" style="167" customWidth="1"/>
    <col min="265" max="265" width="11.42578125" style="167"/>
    <col min="266" max="266" width="0.7109375" style="167" customWidth="1"/>
    <col min="267" max="269" width="11.42578125" style="167"/>
    <col min="270" max="270" width="0" style="167" hidden="1" customWidth="1"/>
    <col min="271" max="272" width="11.42578125" style="167"/>
    <col min="273" max="273" width="1.42578125" style="167" customWidth="1"/>
    <col min="274" max="274" width="2.42578125" style="167" customWidth="1"/>
    <col min="275" max="275" width="0.42578125" style="167" customWidth="1"/>
    <col min="276" max="279" width="11.42578125" style="167"/>
    <col min="280" max="280" width="3.5703125" style="167" customWidth="1"/>
    <col min="281" max="281" width="11.140625" style="167" customWidth="1"/>
    <col min="282" max="282" width="0.7109375" style="167" customWidth="1"/>
    <col min="283" max="283" width="3.5703125" style="167" customWidth="1"/>
    <col min="284" max="284" width="10.140625" style="167" customWidth="1"/>
    <col min="285" max="285" width="11.42578125" style="167"/>
    <col min="286" max="286" width="16.42578125" style="167" customWidth="1"/>
    <col min="287" max="287" width="3" style="167" customWidth="1"/>
    <col min="288" max="288" width="11.42578125" style="167"/>
    <col min="289" max="289" width="2.5703125" style="167" customWidth="1"/>
    <col min="290" max="290" width="15" style="167" customWidth="1"/>
    <col min="291" max="291" width="24.140625" style="167" customWidth="1"/>
    <col min="292" max="292" width="8.28515625" style="167" customWidth="1"/>
    <col min="293" max="293" width="0.7109375" style="167" customWidth="1"/>
    <col min="294" max="492" width="11.42578125" style="167"/>
    <col min="493" max="493" width="20.28515625" style="167" customWidth="1"/>
    <col min="494" max="494" width="13.42578125" style="167" customWidth="1"/>
    <col min="495" max="495" width="2.85546875" style="167" customWidth="1"/>
    <col min="496" max="496" width="11.42578125" style="167"/>
    <col min="497" max="497" width="1.5703125" style="167" customWidth="1"/>
    <col min="498" max="502" width="11.42578125" style="167"/>
    <col min="503" max="503" width="1" style="167" customWidth="1"/>
    <col min="504" max="504" width="2.140625" style="167" customWidth="1"/>
    <col min="505" max="505" width="11.42578125" style="167"/>
    <col min="506" max="506" width="1.7109375" style="167" customWidth="1"/>
    <col min="507" max="508" width="11.42578125" style="167"/>
    <col min="509" max="509" width="4" style="167" customWidth="1"/>
    <col min="510" max="510" width="10.7109375" style="167" customWidth="1"/>
    <col min="511" max="511" width="1.85546875" style="167" customWidth="1"/>
    <col min="512" max="512" width="11.42578125" style="167"/>
    <col min="513" max="513" width="3.7109375" style="167" customWidth="1"/>
    <col min="514" max="514" width="12.7109375" style="167" customWidth="1"/>
    <col min="515" max="518" width="11.42578125" style="167"/>
    <col min="519" max="519" width="0.85546875" style="167" customWidth="1"/>
    <col min="520" max="520" width="1.85546875" style="167" customWidth="1"/>
    <col min="521" max="521" width="11.42578125" style="167"/>
    <col min="522" max="522" width="0.7109375" style="167" customWidth="1"/>
    <col min="523" max="525" width="11.42578125" style="167"/>
    <col min="526" max="526" width="0" style="167" hidden="1" customWidth="1"/>
    <col min="527" max="528" width="11.42578125" style="167"/>
    <col min="529" max="529" width="1.42578125" style="167" customWidth="1"/>
    <col min="530" max="530" width="2.42578125" style="167" customWidth="1"/>
    <col min="531" max="531" width="0.42578125" style="167" customWidth="1"/>
    <col min="532" max="535" width="11.42578125" style="167"/>
    <col min="536" max="536" width="3.5703125" style="167" customWidth="1"/>
    <col min="537" max="537" width="11.140625" style="167" customWidth="1"/>
    <col min="538" max="538" width="0.7109375" style="167" customWidth="1"/>
    <col min="539" max="539" width="3.5703125" style="167" customWidth="1"/>
    <col min="540" max="540" width="10.140625" style="167" customWidth="1"/>
    <col min="541" max="541" width="11.42578125" style="167"/>
    <col min="542" max="542" width="16.42578125" style="167" customWidth="1"/>
    <col min="543" max="543" width="3" style="167" customWidth="1"/>
    <col min="544" max="544" width="11.42578125" style="167"/>
    <col min="545" max="545" width="2.5703125" style="167" customWidth="1"/>
    <col min="546" max="546" width="15" style="167" customWidth="1"/>
    <col min="547" max="547" width="24.140625" style="167" customWidth="1"/>
    <col min="548" max="548" width="8.28515625" style="167" customWidth="1"/>
    <col min="549" max="549" width="0.7109375" style="167" customWidth="1"/>
    <col min="550" max="748" width="11.42578125" style="167"/>
    <col min="749" max="749" width="20.28515625" style="167" customWidth="1"/>
    <col min="750" max="750" width="13.42578125" style="167" customWidth="1"/>
    <col min="751" max="751" width="2.85546875" style="167" customWidth="1"/>
    <col min="752" max="752" width="11.42578125" style="167"/>
    <col min="753" max="753" width="1.5703125" style="167" customWidth="1"/>
    <col min="754" max="758" width="11.42578125" style="167"/>
    <col min="759" max="759" width="1" style="167" customWidth="1"/>
    <col min="760" max="760" width="2.140625" style="167" customWidth="1"/>
    <col min="761" max="761" width="11.42578125" style="167"/>
    <col min="762" max="762" width="1.7109375" style="167" customWidth="1"/>
    <col min="763" max="764" width="11.42578125" style="167"/>
    <col min="765" max="765" width="4" style="167" customWidth="1"/>
    <col min="766" max="766" width="10.7109375" style="167" customWidth="1"/>
    <col min="767" max="767" width="1.85546875" style="167" customWidth="1"/>
    <col min="768" max="768" width="11.42578125" style="167"/>
    <col min="769" max="769" width="3.7109375" style="167" customWidth="1"/>
    <col min="770" max="770" width="12.7109375" style="167" customWidth="1"/>
    <col min="771" max="774" width="11.42578125" style="167"/>
    <col min="775" max="775" width="0.85546875" style="167" customWidth="1"/>
    <col min="776" max="776" width="1.85546875" style="167" customWidth="1"/>
    <col min="777" max="777" width="11.42578125" style="167"/>
    <col min="778" max="778" width="0.7109375" style="167" customWidth="1"/>
    <col min="779" max="781" width="11.42578125" style="167"/>
    <col min="782" max="782" width="0" style="167" hidden="1" customWidth="1"/>
    <col min="783" max="784" width="11.42578125" style="167"/>
    <col min="785" max="785" width="1.42578125" style="167" customWidth="1"/>
    <col min="786" max="786" width="2.42578125" style="167" customWidth="1"/>
    <col min="787" max="787" width="0.42578125" style="167" customWidth="1"/>
    <col min="788" max="791" width="11.42578125" style="167"/>
    <col min="792" max="792" width="3.5703125" style="167" customWidth="1"/>
    <col min="793" max="793" width="11.140625" style="167" customWidth="1"/>
    <col min="794" max="794" width="0.7109375" style="167" customWidth="1"/>
    <col min="795" max="795" width="3.5703125" style="167" customWidth="1"/>
    <col min="796" max="796" width="10.140625" style="167" customWidth="1"/>
    <col min="797" max="797" width="11.42578125" style="167"/>
    <col min="798" max="798" width="16.42578125" style="167" customWidth="1"/>
    <col min="799" max="799" width="3" style="167" customWidth="1"/>
    <col min="800" max="800" width="11.42578125" style="167"/>
    <col min="801" max="801" width="2.5703125" style="167" customWidth="1"/>
    <col min="802" max="802" width="15" style="167" customWidth="1"/>
    <col min="803" max="803" width="24.140625" style="167" customWidth="1"/>
    <col min="804" max="804" width="8.28515625" style="167" customWidth="1"/>
    <col min="805" max="805" width="0.7109375" style="167" customWidth="1"/>
    <col min="806" max="1004" width="11.42578125" style="167"/>
    <col min="1005" max="1005" width="20.28515625" style="167" customWidth="1"/>
    <col min="1006" max="1006" width="13.42578125" style="167" customWidth="1"/>
    <col min="1007" max="1007" width="2.85546875" style="167" customWidth="1"/>
    <col min="1008" max="1008" width="11.42578125" style="167"/>
    <col min="1009" max="1009" width="1.5703125" style="167" customWidth="1"/>
    <col min="1010" max="1014" width="11.42578125" style="167"/>
    <col min="1015" max="1015" width="1" style="167" customWidth="1"/>
    <col min="1016" max="1016" width="2.140625" style="167" customWidth="1"/>
    <col min="1017" max="1017" width="11.42578125" style="167"/>
    <col min="1018" max="1018" width="1.7109375" style="167" customWidth="1"/>
    <col min="1019" max="1020" width="11.42578125" style="167"/>
    <col min="1021" max="1021" width="4" style="167" customWidth="1"/>
    <col min="1022" max="1022" width="10.7109375" style="167" customWidth="1"/>
    <col min="1023" max="1023" width="1.85546875" style="167" customWidth="1"/>
    <col min="1024" max="1024" width="11.42578125" style="167"/>
    <col min="1025" max="1025" width="3.7109375" style="167" customWidth="1"/>
    <col min="1026" max="1026" width="12.7109375" style="167" customWidth="1"/>
    <col min="1027" max="1030" width="11.42578125" style="167"/>
    <col min="1031" max="1031" width="0.85546875" style="167" customWidth="1"/>
    <col min="1032" max="1032" width="1.85546875" style="167" customWidth="1"/>
    <col min="1033" max="1033" width="11.42578125" style="167"/>
    <col min="1034" max="1034" width="0.7109375" style="167" customWidth="1"/>
    <col min="1035" max="1037" width="11.42578125" style="167"/>
    <col min="1038" max="1038" width="0" style="167" hidden="1" customWidth="1"/>
    <col min="1039" max="1040" width="11.42578125" style="167"/>
    <col min="1041" max="1041" width="1.42578125" style="167" customWidth="1"/>
    <col min="1042" max="1042" width="2.42578125" style="167" customWidth="1"/>
    <col min="1043" max="1043" width="0.42578125" style="167" customWidth="1"/>
    <col min="1044" max="1047" width="11.42578125" style="167"/>
    <col min="1048" max="1048" width="3.5703125" style="167" customWidth="1"/>
    <col min="1049" max="1049" width="11.140625" style="167" customWidth="1"/>
    <col min="1050" max="1050" width="0.7109375" style="167" customWidth="1"/>
    <col min="1051" max="1051" width="3.5703125" style="167" customWidth="1"/>
    <col min="1052" max="1052" width="10.140625" style="167" customWidth="1"/>
    <col min="1053" max="1053" width="11.42578125" style="167"/>
    <col min="1054" max="1054" width="16.42578125" style="167" customWidth="1"/>
    <col min="1055" max="1055" width="3" style="167" customWidth="1"/>
    <col min="1056" max="1056" width="11.42578125" style="167"/>
    <col min="1057" max="1057" width="2.5703125" style="167" customWidth="1"/>
    <col min="1058" max="1058" width="15" style="167" customWidth="1"/>
    <col min="1059" max="1059" width="24.140625" style="167" customWidth="1"/>
    <col min="1060" max="1060" width="8.28515625" style="167" customWidth="1"/>
    <col min="1061" max="1061" width="0.7109375" style="167" customWidth="1"/>
    <col min="1062" max="1260" width="11.42578125" style="167"/>
    <col min="1261" max="1261" width="20.28515625" style="167" customWidth="1"/>
    <col min="1262" max="1262" width="13.42578125" style="167" customWidth="1"/>
    <col min="1263" max="1263" width="2.85546875" style="167" customWidth="1"/>
    <col min="1264" max="1264" width="11.42578125" style="167"/>
    <col min="1265" max="1265" width="1.5703125" style="167" customWidth="1"/>
    <col min="1266" max="1270" width="11.42578125" style="167"/>
    <col min="1271" max="1271" width="1" style="167" customWidth="1"/>
    <col min="1272" max="1272" width="2.140625" style="167" customWidth="1"/>
    <col min="1273" max="1273" width="11.42578125" style="167"/>
    <col min="1274" max="1274" width="1.7109375" style="167" customWidth="1"/>
    <col min="1275" max="1276" width="11.42578125" style="167"/>
    <col min="1277" max="1277" width="4" style="167" customWidth="1"/>
    <col min="1278" max="1278" width="10.7109375" style="167" customWidth="1"/>
    <col min="1279" max="1279" width="1.85546875" style="167" customWidth="1"/>
    <col min="1280" max="1280" width="11.42578125" style="167"/>
    <col min="1281" max="1281" width="3.7109375" style="167" customWidth="1"/>
    <col min="1282" max="1282" width="12.7109375" style="167" customWidth="1"/>
    <col min="1283" max="1286" width="11.42578125" style="167"/>
    <col min="1287" max="1287" width="0.85546875" style="167" customWidth="1"/>
    <col min="1288" max="1288" width="1.85546875" style="167" customWidth="1"/>
    <col min="1289" max="1289" width="11.42578125" style="167"/>
    <col min="1290" max="1290" width="0.7109375" style="167" customWidth="1"/>
    <col min="1291" max="1293" width="11.42578125" style="167"/>
    <col min="1294" max="1294" width="0" style="167" hidden="1" customWidth="1"/>
    <col min="1295" max="1296" width="11.42578125" style="167"/>
    <col min="1297" max="1297" width="1.42578125" style="167" customWidth="1"/>
    <col min="1298" max="1298" width="2.42578125" style="167" customWidth="1"/>
    <col min="1299" max="1299" width="0.42578125" style="167" customWidth="1"/>
    <col min="1300" max="1303" width="11.42578125" style="167"/>
    <col min="1304" max="1304" width="3.5703125" style="167" customWidth="1"/>
    <col min="1305" max="1305" width="11.140625" style="167" customWidth="1"/>
    <col min="1306" max="1306" width="0.7109375" style="167" customWidth="1"/>
    <col min="1307" max="1307" width="3.5703125" style="167" customWidth="1"/>
    <col min="1308" max="1308" width="10.140625" style="167" customWidth="1"/>
    <col min="1309" max="1309" width="11.42578125" style="167"/>
    <col min="1310" max="1310" width="16.42578125" style="167" customWidth="1"/>
    <col min="1311" max="1311" width="3" style="167" customWidth="1"/>
    <col min="1312" max="1312" width="11.42578125" style="167"/>
    <col min="1313" max="1313" width="2.5703125" style="167" customWidth="1"/>
    <col min="1314" max="1314" width="15" style="167" customWidth="1"/>
    <col min="1315" max="1315" width="24.140625" style="167" customWidth="1"/>
    <col min="1316" max="1316" width="8.28515625" style="167" customWidth="1"/>
    <col min="1317" max="1317" width="0.7109375" style="167" customWidth="1"/>
    <col min="1318" max="1516" width="11.42578125" style="167"/>
    <col min="1517" max="1517" width="20.28515625" style="167" customWidth="1"/>
    <col min="1518" max="1518" width="13.42578125" style="167" customWidth="1"/>
    <col min="1519" max="1519" width="2.85546875" style="167" customWidth="1"/>
    <col min="1520" max="1520" width="11.42578125" style="167"/>
    <col min="1521" max="1521" width="1.5703125" style="167" customWidth="1"/>
    <col min="1522" max="1526" width="11.42578125" style="167"/>
    <col min="1527" max="1527" width="1" style="167" customWidth="1"/>
    <col min="1528" max="1528" width="2.140625" style="167" customWidth="1"/>
    <col min="1529" max="1529" width="11.42578125" style="167"/>
    <col min="1530" max="1530" width="1.7109375" style="167" customWidth="1"/>
    <col min="1531" max="1532" width="11.42578125" style="167"/>
    <col min="1533" max="1533" width="4" style="167" customWidth="1"/>
    <col min="1534" max="1534" width="10.7109375" style="167" customWidth="1"/>
    <col min="1535" max="1535" width="1.85546875" style="167" customWidth="1"/>
    <col min="1536" max="1536" width="11.42578125" style="167"/>
    <col min="1537" max="1537" width="3.7109375" style="167" customWidth="1"/>
    <col min="1538" max="1538" width="12.7109375" style="167" customWidth="1"/>
    <col min="1539" max="1542" width="11.42578125" style="167"/>
    <col min="1543" max="1543" width="0.85546875" style="167" customWidth="1"/>
    <col min="1544" max="1544" width="1.85546875" style="167" customWidth="1"/>
    <col min="1545" max="1545" width="11.42578125" style="167"/>
    <col min="1546" max="1546" width="0.7109375" style="167" customWidth="1"/>
    <col min="1547" max="1549" width="11.42578125" style="167"/>
    <col min="1550" max="1550" width="0" style="167" hidden="1" customWidth="1"/>
    <col min="1551" max="1552" width="11.42578125" style="167"/>
    <col min="1553" max="1553" width="1.42578125" style="167" customWidth="1"/>
    <col min="1554" max="1554" width="2.42578125" style="167" customWidth="1"/>
    <col min="1555" max="1555" width="0.42578125" style="167" customWidth="1"/>
    <col min="1556" max="1559" width="11.42578125" style="167"/>
    <col min="1560" max="1560" width="3.5703125" style="167" customWidth="1"/>
    <col min="1561" max="1561" width="11.140625" style="167" customWidth="1"/>
    <col min="1562" max="1562" width="0.7109375" style="167" customWidth="1"/>
    <col min="1563" max="1563" width="3.5703125" style="167" customWidth="1"/>
    <col min="1564" max="1564" width="10.140625" style="167" customWidth="1"/>
    <col min="1565" max="1565" width="11.42578125" style="167"/>
    <col min="1566" max="1566" width="16.42578125" style="167" customWidth="1"/>
    <col min="1567" max="1567" width="3" style="167" customWidth="1"/>
    <col min="1568" max="1568" width="11.42578125" style="167"/>
    <col min="1569" max="1569" width="2.5703125" style="167" customWidth="1"/>
    <col min="1570" max="1570" width="15" style="167" customWidth="1"/>
    <col min="1571" max="1571" width="24.140625" style="167" customWidth="1"/>
    <col min="1572" max="1572" width="8.28515625" style="167" customWidth="1"/>
    <col min="1573" max="1573" width="0.7109375" style="167" customWidth="1"/>
    <col min="1574" max="1772" width="11.42578125" style="167"/>
    <col min="1773" max="1773" width="20.28515625" style="167" customWidth="1"/>
    <col min="1774" max="1774" width="13.42578125" style="167" customWidth="1"/>
    <col min="1775" max="1775" width="2.85546875" style="167" customWidth="1"/>
    <col min="1776" max="1776" width="11.42578125" style="167"/>
    <col min="1777" max="1777" width="1.5703125" style="167" customWidth="1"/>
    <col min="1778" max="1782" width="11.42578125" style="167"/>
    <col min="1783" max="1783" width="1" style="167" customWidth="1"/>
    <col min="1784" max="1784" width="2.140625" style="167" customWidth="1"/>
    <col min="1785" max="1785" width="11.42578125" style="167"/>
    <col min="1786" max="1786" width="1.7109375" style="167" customWidth="1"/>
    <col min="1787" max="1788" width="11.42578125" style="167"/>
    <col min="1789" max="1789" width="4" style="167" customWidth="1"/>
    <col min="1790" max="1790" width="10.7109375" style="167" customWidth="1"/>
    <col min="1791" max="1791" width="1.85546875" style="167" customWidth="1"/>
    <col min="1792" max="1792" width="11.42578125" style="167"/>
    <col min="1793" max="1793" width="3.7109375" style="167" customWidth="1"/>
    <col min="1794" max="1794" width="12.7109375" style="167" customWidth="1"/>
    <col min="1795" max="1798" width="11.42578125" style="167"/>
    <col min="1799" max="1799" width="0.85546875" style="167" customWidth="1"/>
    <col min="1800" max="1800" width="1.85546875" style="167" customWidth="1"/>
    <col min="1801" max="1801" width="11.42578125" style="167"/>
    <col min="1802" max="1802" width="0.7109375" style="167" customWidth="1"/>
    <col min="1803" max="1805" width="11.42578125" style="167"/>
    <col min="1806" max="1806" width="0" style="167" hidden="1" customWidth="1"/>
    <col min="1807" max="1808" width="11.42578125" style="167"/>
    <col min="1809" max="1809" width="1.42578125" style="167" customWidth="1"/>
    <col min="1810" max="1810" width="2.42578125" style="167" customWidth="1"/>
    <col min="1811" max="1811" width="0.42578125" style="167" customWidth="1"/>
    <col min="1812" max="1815" width="11.42578125" style="167"/>
    <col min="1816" max="1816" width="3.5703125" style="167" customWidth="1"/>
    <col min="1817" max="1817" width="11.140625" style="167" customWidth="1"/>
    <col min="1818" max="1818" width="0.7109375" style="167" customWidth="1"/>
    <col min="1819" max="1819" width="3.5703125" style="167" customWidth="1"/>
    <col min="1820" max="1820" width="10.140625" style="167" customWidth="1"/>
    <col min="1821" max="1821" width="11.42578125" style="167"/>
    <col min="1822" max="1822" width="16.42578125" style="167" customWidth="1"/>
    <col min="1823" max="1823" width="3" style="167" customWidth="1"/>
    <col min="1824" max="1824" width="11.42578125" style="167"/>
    <col min="1825" max="1825" width="2.5703125" style="167" customWidth="1"/>
    <col min="1826" max="1826" width="15" style="167" customWidth="1"/>
    <col min="1827" max="1827" width="24.140625" style="167" customWidth="1"/>
    <col min="1828" max="1828" width="8.28515625" style="167" customWidth="1"/>
    <col min="1829" max="1829" width="0.7109375" style="167" customWidth="1"/>
    <col min="1830" max="2028" width="11.42578125" style="167"/>
    <col min="2029" max="2029" width="20.28515625" style="167" customWidth="1"/>
    <col min="2030" max="2030" width="13.42578125" style="167" customWidth="1"/>
    <col min="2031" max="2031" width="2.85546875" style="167" customWidth="1"/>
    <col min="2032" max="2032" width="11.42578125" style="167"/>
    <col min="2033" max="2033" width="1.5703125" style="167" customWidth="1"/>
    <col min="2034" max="2038" width="11.42578125" style="167"/>
    <col min="2039" max="2039" width="1" style="167" customWidth="1"/>
    <col min="2040" max="2040" width="2.140625" style="167" customWidth="1"/>
    <col min="2041" max="2041" width="11.42578125" style="167"/>
    <col min="2042" max="2042" width="1.7109375" style="167" customWidth="1"/>
    <col min="2043" max="2044" width="11.42578125" style="167"/>
    <col min="2045" max="2045" width="4" style="167" customWidth="1"/>
    <col min="2046" max="2046" width="10.7109375" style="167" customWidth="1"/>
    <col min="2047" max="2047" width="1.85546875" style="167" customWidth="1"/>
    <col min="2048" max="2048" width="11.42578125" style="167"/>
    <col min="2049" max="2049" width="3.7109375" style="167" customWidth="1"/>
    <col min="2050" max="2050" width="12.7109375" style="167" customWidth="1"/>
    <col min="2051" max="2054" width="11.42578125" style="167"/>
    <col min="2055" max="2055" width="0.85546875" style="167" customWidth="1"/>
    <col min="2056" max="2056" width="1.85546875" style="167" customWidth="1"/>
    <col min="2057" max="2057" width="11.42578125" style="167"/>
    <col min="2058" max="2058" width="0.7109375" style="167" customWidth="1"/>
    <col min="2059" max="2061" width="11.42578125" style="167"/>
    <col min="2062" max="2062" width="0" style="167" hidden="1" customWidth="1"/>
    <col min="2063" max="2064" width="11.42578125" style="167"/>
    <col min="2065" max="2065" width="1.42578125" style="167" customWidth="1"/>
    <col min="2066" max="2066" width="2.42578125" style="167" customWidth="1"/>
    <col min="2067" max="2067" width="0.42578125" style="167" customWidth="1"/>
    <col min="2068" max="2071" width="11.42578125" style="167"/>
    <col min="2072" max="2072" width="3.5703125" style="167" customWidth="1"/>
    <col min="2073" max="2073" width="11.140625" style="167" customWidth="1"/>
    <col min="2074" max="2074" width="0.7109375" style="167" customWidth="1"/>
    <col min="2075" max="2075" width="3.5703125" style="167" customWidth="1"/>
    <col min="2076" max="2076" width="10.140625" style="167" customWidth="1"/>
    <col min="2077" max="2077" width="11.42578125" style="167"/>
    <col min="2078" max="2078" width="16.42578125" style="167" customWidth="1"/>
    <col min="2079" max="2079" width="3" style="167" customWidth="1"/>
    <col min="2080" max="2080" width="11.42578125" style="167"/>
    <col min="2081" max="2081" width="2.5703125" style="167" customWidth="1"/>
    <col min="2082" max="2082" width="15" style="167" customWidth="1"/>
    <col min="2083" max="2083" width="24.140625" style="167" customWidth="1"/>
    <col min="2084" max="2084" width="8.28515625" style="167" customWidth="1"/>
    <col min="2085" max="2085" width="0.7109375" style="167" customWidth="1"/>
    <col min="2086" max="2284" width="11.42578125" style="167"/>
    <col min="2285" max="2285" width="20.28515625" style="167" customWidth="1"/>
    <col min="2286" max="2286" width="13.42578125" style="167" customWidth="1"/>
    <col min="2287" max="2287" width="2.85546875" style="167" customWidth="1"/>
    <col min="2288" max="2288" width="11.42578125" style="167"/>
    <col min="2289" max="2289" width="1.5703125" style="167" customWidth="1"/>
    <col min="2290" max="2294" width="11.42578125" style="167"/>
    <col min="2295" max="2295" width="1" style="167" customWidth="1"/>
    <col min="2296" max="2296" width="2.140625" style="167" customWidth="1"/>
    <col min="2297" max="2297" width="11.42578125" style="167"/>
    <col min="2298" max="2298" width="1.7109375" style="167" customWidth="1"/>
    <col min="2299" max="2300" width="11.42578125" style="167"/>
    <col min="2301" max="2301" width="4" style="167" customWidth="1"/>
    <col min="2302" max="2302" width="10.7109375" style="167" customWidth="1"/>
    <col min="2303" max="2303" width="1.85546875" style="167" customWidth="1"/>
    <col min="2304" max="2304" width="11.42578125" style="167"/>
    <col min="2305" max="2305" width="3.7109375" style="167" customWidth="1"/>
    <col min="2306" max="2306" width="12.7109375" style="167" customWidth="1"/>
    <col min="2307" max="2310" width="11.42578125" style="167"/>
    <col min="2311" max="2311" width="0.85546875" style="167" customWidth="1"/>
    <col min="2312" max="2312" width="1.85546875" style="167" customWidth="1"/>
    <col min="2313" max="2313" width="11.42578125" style="167"/>
    <col min="2314" max="2314" width="0.7109375" style="167" customWidth="1"/>
    <col min="2315" max="2317" width="11.42578125" style="167"/>
    <col min="2318" max="2318" width="0" style="167" hidden="1" customWidth="1"/>
    <col min="2319" max="2320" width="11.42578125" style="167"/>
    <col min="2321" max="2321" width="1.42578125" style="167" customWidth="1"/>
    <col min="2322" max="2322" width="2.42578125" style="167" customWidth="1"/>
    <col min="2323" max="2323" width="0.42578125" style="167" customWidth="1"/>
    <col min="2324" max="2327" width="11.42578125" style="167"/>
    <col min="2328" max="2328" width="3.5703125" style="167" customWidth="1"/>
    <col min="2329" max="2329" width="11.140625" style="167" customWidth="1"/>
    <col min="2330" max="2330" width="0.7109375" style="167" customWidth="1"/>
    <col min="2331" max="2331" width="3.5703125" style="167" customWidth="1"/>
    <col min="2332" max="2332" width="10.140625" style="167" customWidth="1"/>
    <col min="2333" max="2333" width="11.42578125" style="167"/>
    <col min="2334" max="2334" width="16.42578125" style="167" customWidth="1"/>
    <col min="2335" max="2335" width="3" style="167" customWidth="1"/>
    <col min="2336" max="2336" width="11.42578125" style="167"/>
    <col min="2337" max="2337" width="2.5703125" style="167" customWidth="1"/>
    <col min="2338" max="2338" width="15" style="167" customWidth="1"/>
    <col min="2339" max="2339" width="24.140625" style="167" customWidth="1"/>
    <col min="2340" max="2340" width="8.28515625" style="167" customWidth="1"/>
    <col min="2341" max="2341" width="0.7109375" style="167" customWidth="1"/>
    <col min="2342" max="2540" width="11.42578125" style="167"/>
    <col min="2541" max="2541" width="20.28515625" style="167" customWidth="1"/>
    <col min="2542" max="2542" width="13.42578125" style="167" customWidth="1"/>
    <col min="2543" max="2543" width="2.85546875" style="167" customWidth="1"/>
    <col min="2544" max="2544" width="11.42578125" style="167"/>
    <col min="2545" max="2545" width="1.5703125" style="167" customWidth="1"/>
    <col min="2546" max="2550" width="11.42578125" style="167"/>
    <col min="2551" max="2551" width="1" style="167" customWidth="1"/>
    <col min="2552" max="2552" width="2.140625" style="167" customWidth="1"/>
    <col min="2553" max="2553" width="11.42578125" style="167"/>
    <col min="2554" max="2554" width="1.7109375" style="167" customWidth="1"/>
    <col min="2555" max="2556" width="11.42578125" style="167"/>
    <col min="2557" max="2557" width="4" style="167" customWidth="1"/>
    <col min="2558" max="2558" width="10.7109375" style="167" customWidth="1"/>
    <col min="2559" max="2559" width="1.85546875" style="167" customWidth="1"/>
    <col min="2560" max="2560" width="11.42578125" style="167"/>
    <col min="2561" max="2561" width="3.7109375" style="167" customWidth="1"/>
    <col min="2562" max="2562" width="12.7109375" style="167" customWidth="1"/>
    <col min="2563" max="2566" width="11.42578125" style="167"/>
    <col min="2567" max="2567" width="0.85546875" style="167" customWidth="1"/>
    <col min="2568" max="2568" width="1.85546875" style="167" customWidth="1"/>
    <col min="2569" max="2569" width="11.42578125" style="167"/>
    <col min="2570" max="2570" width="0.7109375" style="167" customWidth="1"/>
    <col min="2571" max="2573" width="11.42578125" style="167"/>
    <col min="2574" max="2574" width="0" style="167" hidden="1" customWidth="1"/>
    <col min="2575" max="2576" width="11.42578125" style="167"/>
    <col min="2577" max="2577" width="1.42578125" style="167" customWidth="1"/>
    <col min="2578" max="2578" width="2.42578125" style="167" customWidth="1"/>
    <col min="2579" max="2579" width="0.42578125" style="167" customWidth="1"/>
    <col min="2580" max="2583" width="11.42578125" style="167"/>
    <col min="2584" max="2584" width="3.5703125" style="167" customWidth="1"/>
    <col min="2585" max="2585" width="11.140625" style="167" customWidth="1"/>
    <col min="2586" max="2586" width="0.7109375" style="167" customWidth="1"/>
    <col min="2587" max="2587" width="3.5703125" style="167" customWidth="1"/>
    <col min="2588" max="2588" width="10.140625" style="167" customWidth="1"/>
    <col min="2589" max="2589" width="11.42578125" style="167"/>
    <col min="2590" max="2590" width="16.42578125" style="167" customWidth="1"/>
    <col min="2591" max="2591" width="3" style="167" customWidth="1"/>
    <col min="2592" max="2592" width="11.42578125" style="167"/>
    <col min="2593" max="2593" width="2.5703125" style="167" customWidth="1"/>
    <col min="2594" max="2594" width="15" style="167" customWidth="1"/>
    <col min="2595" max="2595" width="24.140625" style="167" customWidth="1"/>
    <col min="2596" max="2596" width="8.28515625" style="167" customWidth="1"/>
    <col min="2597" max="2597" width="0.7109375" style="167" customWidth="1"/>
    <col min="2598" max="2796" width="11.42578125" style="167"/>
    <col min="2797" max="2797" width="20.28515625" style="167" customWidth="1"/>
    <col min="2798" max="2798" width="13.42578125" style="167" customWidth="1"/>
    <col min="2799" max="2799" width="2.85546875" style="167" customWidth="1"/>
    <col min="2800" max="2800" width="11.42578125" style="167"/>
    <col min="2801" max="2801" width="1.5703125" style="167" customWidth="1"/>
    <col min="2802" max="2806" width="11.42578125" style="167"/>
    <col min="2807" max="2807" width="1" style="167" customWidth="1"/>
    <col min="2808" max="2808" width="2.140625" style="167" customWidth="1"/>
    <col min="2809" max="2809" width="11.42578125" style="167"/>
    <col min="2810" max="2810" width="1.7109375" style="167" customWidth="1"/>
    <col min="2811" max="2812" width="11.42578125" style="167"/>
    <col min="2813" max="2813" width="4" style="167" customWidth="1"/>
    <col min="2814" max="2814" width="10.7109375" style="167" customWidth="1"/>
    <col min="2815" max="2815" width="1.85546875" style="167" customWidth="1"/>
    <col min="2816" max="2816" width="11.42578125" style="167"/>
    <col min="2817" max="2817" width="3.7109375" style="167" customWidth="1"/>
    <col min="2818" max="2818" width="12.7109375" style="167" customWidth="1"/>
    <col min="2819" max="2822" width="11.42578125" style="167"/>
    <col min="2823" max="2823" width="0.85546875" style="167" customWidth="1"/>
    <col min="2824" max="2824" width="1.85546875" style="167" customWidth="1"/>
    <col min="2825" max="2825" width="11.42578125" style="167"/>
    <col min="2826" max="2826" width="0.7109375" style="167" customWidth="1"/>
    <col min="2827" max="2829" width="11.42578125" style="167"/>
    <col min="2830" max="2830" width="0" style="167" hidden="1" customWidth="1"/>
    <col min="2831" max="2832" width="11.42578125" style="167"/>
    <col min="2833" max="2833" width="1.42578125" style="167" customWidth="1"/>
    <col min="2834" max="2834" width="2.42578125" style="167" customWidth="1"/>
    <col min="2835" max="2835" width="0.42578125" style="167" customWidth="1"/>
    <col min="2836" max="2839" width="11.42578125" style="167"/>
    <col min="2840" max="2840" width="3.5703125" style="167" customWidth="1"/>
    <col min="2841" max="2841" width="11.140625" style="167" customWidth="1"/>
    <col min="2842" max="2842" width="0.7109375" style="167" customWidth="1"/>
    <col min="2843" max="2843" width="3.5703125" style="167" customWidth="1"/>
    <col min="2844" max="2844" width="10.140625" style="167" customWidth="1"/>
    <col min="2845" max="2845" width="11.42578125" style="167"/>
    <col min="2846" max="2846" width="16.42578125" style="167" customWidth="1"/>
    <col min="2847" max="2847" width="3" style="167" customWidth="1"/>
    <col min="2848" max="2848" width="11.42578125" style="167"/>
    <col min="2849" max="2849" width="2.5703125" style="167" customWidth="1"/>
    <col min="2850" max="2850" width="15" style="167" customWidth="1"/>
    <col min="2851" max="2851" width="24.140625" style="167" customWidth="1"/>
    <col min="2852" max="2852" width="8.28515625" style="167" customWidth="1"/>
    <col min="2853" max="2853" width="0.7109375" style="167" customWidth="1"/>
    <col min="2854" max="3052" width="11.42578125" style="167"/>
    <col min="3053" max="3053" width="20.28515625" style="167" customWidth="1"/>
    <col min="3054" max="3054" width="13.42578125" style="167" customWidth="1"/>
    <col min="3055" max="3055" width="2.85546875" style="167" customWidth="1"/>
    <col min="3056" max="3056" width="11.42578125" style="167"/>
    <col min="3057" max="3057" width="1.5703125" style="167" customWidth="1"/>
    <col min="3058" max="3062" width="11.42578125" style="167"/>
    <col min="3063" max="3063" width="1" style="167" customWidth="1"/>
    <col min="3064" max="3064" width="2.140625" style="167" customWidth="1"/>
    <col min="3065" max="3065" width="11.42578125" style="167"/>
    <col min="3066" max="3066" width="1.7109375" style="167" customWidth="1"/>
    <col min="3067" max="3068" width="11.42578125" style="167"/>
    <col min="3069" max="3069" width="4" style="167" customWidth="1"/>
    <col min="3070" max="3070" width="10.7109375" style="167" customWidth="1"/>
    <col min="3071" max="3071" width="1.85546875" style="167" customWidth="1"/>
    <col min="3072" max="3072" width="11.42578125" style="167"/>
    <col min="3073" max="3073" width="3.7109375" style="167" customWidth="1"/>
    <col min="3074" max="3074" width="12.7109375" style="167" customWidth="1"/>
    <col min="3075" max="3078" width="11.42578125" style="167"/>
    <col min="3079" max="3079" width="0.85546875" style="167" customWidth="1"/>
    <col min="3080" max="3080" width="1.85546875" style="167" customWidth="1"/>
    <col min="3081" max="3081" width="11.42578125" style="167"/>
    <col min="3082" max="3082" width="0.7109375" style="167" customWidth="1"/>
    <col min="3083" max="3085" width="11.42578125" style="167"/>
    <col min="3086" max="3086" width="0" style="167" hidden="1" customWidth="1"/>
    <col min="3087" max="3088" width="11.42578125" style="167"/>
    <col min="3089" max="3089" width="1.42578125" style="167" customWidth="1"/>
    <col min="3090" max="3090" width="2.42578125" style="167" customWidth="1"/>
    <col min="3091" max="3091" width="0.42578125" style="167" customWidth="1"/>
    <col min="3092" max="3095" width="11.42578125" style="167"/>
    <col min="3096" max="3096" width="3.5703125" style="167" customWidth="1"/>
    <col min="3097" max="3097" width="11.140625" style="167" customWidth="1"/>
    <col min="3098" max="3098" width="0.7109375" style="167" customWidth="1"/>
    <col min="3099" max="3099" width="3.5703125" style="167" customWidth="1"/>
    <col min="3100" max="3100" width="10.140625" style="167" customWidth="1"/>
    <col min="3101" max="3101" width="11.42578125" style="167"/>
    <col min="3102" max="3102" width="16.42578125" style="167" customWidth="1"/>
    <col min="3103" max="3103" width="3" style="167" customWidth="1"/>
    <col min="3104" max="3104" width="11.42578125" style="167"/>
    <col min="3105" max="3105" width="2.5703125" style="167" customWidth="1"/>
    <col min="3106" max="3106" width="15" style="167" customWidth="1"/>
    <col min="3107" max="3107" width="24.140625" style="167" customWidth="1"/>
    <col min="3108" max="3108" width="8.28515625" style="167" customWidth="1"/>
    <col min="3109" max="3109" width="0.7109375" style="167" customWidth="1"/>
    <col min="3110" max="3308" width="11.42578125" style="167"/>
    <col min="3309" max="3309" width="20.28515625" style="167" customWidth="1"/>
    <col min="3310" max="3310" width="13.42578125" style="167" customWidth="1"/>
    <col min="3311" max="3311" width="2.85546875" style="167" customWidth="1"/>
    <col min="3312" max="3312" width="11.42578125" style="167"/>
    <col min="3313" max="3313" width="1.5703125" style="167" customWidth="1"/>
    <col min="3314" max="3318" width="11.42578125" style="167"/>
    <col min="3319" max="3319" width="1" style="167" customWidth="1"/>
    <col min="3320" max="3320" width="2.140625" style="167" customWidth="1"/>
    <col min="3321" max="3321" width="11.42578125" style="167"/>
    <col min="3322" max="3322" width="1.7109375" style="167" customWidth="1"/>
    <col min="3323" max="3324" width="11.42578125" style="167"/>
    <col min="3325" max="3325" width="4" style="167" customWidth="1"/>
    <col min="3326" max="3326" width="10.7109375" style="167" customWidth="1"/>
    <col min="3327" max="3327" width="1.85546875" style="167" customWidth="1"/>
    <col min="3328" max="3328" width="11.42578125" style="167"/>
    <col min="3329" max="3329" width="3.7109375" style="167" customWidth="1"/>
    <col min="3330" max="3330" width="12.7109375" style="167" customWidth="1"/>
    <col min="3331" max="3334" width="11.42578125" style="167"/>
    <col min="3335" max="3335" width="0.85546875" style="167" customWidth="1"/>
    <col min="3336" max="3336" width="1.85546875" style="167" customWidth="1"/>
    <col min="3337" max="3337" width="11.42578125" style="167"/>
    <col min="3338" max="3338" width="0.7109375" style="167" customWidth="1"/>
    <col min="3339" max="3341" width="11.42578125" style="167"/>
    <col min="3342" max="3342" width="0" style="167" hidden="1" customWidth="1"/>
    <col min="3343" max="3344" width="11.42578125" style="167"/>
    <col min="3345" max="3345" width="1.42578125" style="167" customWidth="1"/>
    <col min="3346" max="3346" width="2.42578125" style="167" customWidth="1"/>
    <col min="3347" max="3347" width="0.42578125" style="167" customWidth="1"/>
    <col min="3348" max="3351" width="11.42578125" style="167"/>
    <col min="3352" max="3352" width="3.5703125" style="167" customWidth="1"/>
    <col min="3353" max="3353" width="11.140625" style="167" customWidth="1"/>
    <col min="3354" max="3354" width="0.7109375" style="167" customWidth="1"/>
    <col min="3355" max="3355" width="3.5703125" style="167" customWidth="1"/>
    <col min="3356" max="3356" width="10.140625" style="167" customWidth="1"/>
    <col min="3357" max="3357" width="11.42578125" style="167"/>
    <col min="3358" max="3358" width="16.42578125" style="167" customWidth="1"/>
    <col min="3359" max="3359" width="3" style="167" customWidth="1"/>
    <col min="3360" max="3360" width="11.42578125" style="167"/>
    <col min="3361" max="3361" width="2.5703125" style="167" customWidth="1"/>
    <col min="3362" max="3362" width="15" style="167" customWidth="1"/>
    <col min="3363" max="3363" width="24.140625" style="167" customWidth="1"/>
    <col min="3364" max="3364" width="8.28515625" style="167" customWidth="1"/>
    <col min="3365" max="3365" width="0.7109375" style="167" customWidth="1"/>
    <col min="3366" max="3564" width="11.42578125" style="167"/>
    <col min="3565" max="3565" width="20.28515625" style="167" customWidth="1"/>
    <col min="3566" max="3566" width="13.42578125" style="167" customWidth="1"/>
    <col min="3567" max="3567" width="2.85546875" style="167" customWidth="1"/>
    <col min="3568" max="3568" width="11.42578125" style="167"/>
    <col min="3569" max="3569" width="1.5703125" style="167" customWidth="1"/>
    <col min="3570" max="3574" width="11.42578125" style="167"/>
    <col min="3575" max="3575" width="1" style="167" customWidth="1"/>
    <col min="3576" max="3576" width="2.140625" style="167" customWidth="1"/>
    <col min="3577" max="3577" width="11.42578125" style="167"/>
    <col min="3578" max="3578" width="1.7109375" style="167" customWidth="1"/>
    <col min="3579" max="3580" width="11.42578125" style="167"/>
    <col min="3581" max="3581" width="4" style="167" customWidth="1"/>
    <col min="3582" max="3582" width="10.7109375" style="167" customWidth="1"/>
    <col min="3583" max="3583" width="1.85546875" style="167" customWidth="1"/>
    <col min="3584" max="3584" width="11.42578125" style="167"/>
    <col min="3585" max="3585" width="3.7109375" style="167" customWidth="1"/>
    <col min="3586" max="3586" width="12.7109375" style="167" customWidth="1"/>
    <col min="3587" max="3590" width="11.42578125" style="167"/>
    <col min="3591" max="3591" width="0.85546875" style="167" customWidth="1"/>
    <col min="3592" max="3592" width="1.85546875" style="167" customWidth="1"/>
    <col min="3593" max="3593" width="11.42578125" style="167"/>
    <col min="3594" max="3594" width="0.7109375" style="167" customWidth="1"/>
    <col min="3595" max="3597" width="11.42578125" style="167"/>
    <col min="3598" max="3598" width="0" style="167" hidden="1" customWidth="1"/>
    <col min="3599" max="3600" width="11.42578125" style="167"/>
    <col min="3601" max="3601" width="1.42578125" style="167" customWidth="1"/>
    <col min="3602" max="3602" width="2.42578125" style="167" customWidth="1"/>
    <col min="3603" max="3603" width="0.42578125" style="167" customWidth="1"/>
    <col min="3604" max="3607" width="11.42578125" style="167"/>
    <col min="3608" max="3608" width="3.5703125" style="167" customWidth="1"/>
    <col min="3609" max="3609" width="11.140625" style="167" customWidth="1"/>
    <col min="3610" max="3610" width="0.7109375" style="167" customWidth="1"/>
    <col min="3611" max="3611" width="3.5703125" style="167" customWidth="1"/>
    <col min="3612" max="3612" width="10.140625" style="167" customWidth="1"/>
    <col min="3613" max="3613" width="11.42578125" style="167"/>
    <col min="3614" max="3614" width="16.42578125" style="167" customWidth="1"/>
    <col min="3615" max="3615" width="3" style="167" customWidth="1"/>
    <col min="3616" max="3616" width="11.42578125" style="167"/>
    <col min="3617" max="3617" width="2.5703125" style="167" customWidth="1"/>
    <col min="3618" max="3618" width="15" style="167" customWidth="1"/>
    <col min="3619" max="3619" width="24.140625" style="167" customWidth="1"/>
    <col min="3620" max="3620" width="8.28515625" style="167" customWidth="1"/>
    <col min="3621" max="3621" width="0.7109375" style="167" customWidth="1"/>
    <col min="3622" max="3820" width="11.42578125" style="167"/>
    <col min="3821" max="3821" width="20.28515625" style="167" customWidth="1"/>
    <col min="3822" max="3822" width="13.42578125" style="167" customWidth="1"/>
    <col min="3823" max="3823" width="2.85546875" style="167" customWidth="1"/>
    <col min="3824" max="3824" width="11.42578125" style="167"/>
    <col min="3825" max="3825" width="1.5703125" style="167" customWidth="1"/>
    <col min="3826" max="3830" width="11.42578125" style="167"/>
    <col min="3831" max="3831" width="1" style="167" customWidth="1"/>
    <col min="3832" max="3832" width="2.140625" style="167" customWidth="1"/>
    <col min="3833" max="3833" width="11.42578125" style="167"/>
    <col min="3834" max="3834" width="1.7109375" style="167" customWidth="1"/>
    <col min="3835" max="3836" width="11.42578125" style="167"/>
    <col min="3837" max="3837" width="4" style="167" customWidth="1"/>
    <col min="3838" max="3838" width="10.7109375" style="167" customWidth="1"/>
    <col min="3839" max="3839" width="1.85546875" style="167" customWidth="1"/>
    <col min="3840" max="3840" width="11.42578125" style="167"/>
    <col min="3841" max="3841" width="3.7109375" style="167" customWidth="1"/>
    <col min="3842" max="3842" width="12.7109375" style="167" customWidth="1"/>
    <col min="3843" max="3846" width="11.42578125" style="167"/>
    <col min="3847" max="3847" width="0.85546875" style="167" customWidth="1"/>
    <col min="3848" max="3848" width="1.85546875" style="167" customWidth="1"/>
    <col min="3849" max="3849" width="11.42578125" style="167"/>
    <col min="3850" max="3850" width="0.7109375" style="167" customWidth="1"/>
    <col min="3851" max="3853" width="11.42578125" style="167"/>
    <col min="3854" max="3854" width="0" style="167" hidden="1" customWidth="1"/>
    <col min="3855" max="3856" width="11.42578125" style="167"/>
    <col min="3857" max="3857" width="1.42578125" style="167" customWidth="1"/>
    <col min="3858" max="3858" width="2.42578125" style="167" customWidth="1"/>
    <col min="3859" max="3859" width="0.42578125" style="167" customWidth="1"/>
    <col min="3860" max="3863" width="11.42578125" style="167"/>
    <col min="3864" max="3864" width="3.5703125" style="167" customWidth="1"/>
    <col min="3865" max="3865" width="11.140625" style="167" customWidth="1"/>
    <col min="3866" max="3866" width="0.7109375" style="167" customWidth="1"/>
    <col min="3867" max="3867" width="3.5703125" style="167" customWidth="1"/>
    <col min="3868" max="3868" width="10.140625" style="167" customWidth="1"/>
    <col min="3869" max="3869" width="11.42578125" style="167"/>
    <col min="3870" max="3870" width="16.42578125" style="167" customWidth="1"/>
    <col min="3871" max="3871" width="3" style="167" customWidth="1"/>
    <col min="3872" max="3872" width="11.42578125" style="167"/>
    <col min="3873" max="3873" width="2.5703125" style="167" customWidth="1"/>
    <col min="3874" max="3874" width="15" style="167" customWidth="1"/>
    <col min="3875" max="3875" width="24.140625" style="167" customWidth="1"/>
    <col min="3876" max="3876" width="8.28515625" style="167" customWidth="1"/>
    <col min="3877" max="3877" width="0.7109375" style="167" customWidth="1"/>
    <col min="3878" max="4076" width="11.42578125" style="167"/>
    <col min="4077" max="4077" width="20.28515625" style="167" customWidth="1"/>
    <col min="4078" max="4078" width="13.42578125" style="167" customWidth="1"/>
    <col min="4079" max="4079" width="2.85546875" style="167" customWidth="1"/>
    <col min="4080" max="4080" width="11.42578125" style="167"/>
    <col min="4081" max="4081" width="1.5703125" style="167" customWidth="1"/>
    <col min="4082" max="4086" width="11.42578125" style="167"/>
    <col min="4087" max="4087" width="1" style="167" customWidth="1"/>
    <col min="4088" max="4088" width="2.140625" style="167" customWidth="1"/>
    <col min="4089" max="4089" width="11.42578125" style="167"/>
    <col min="4090" max="4090" width="1.7109375" style="167" customWidth="1"/>
    <col min="4091" max="4092" width="11.42578125" style="167"/>
    <col min="4093" max="4093" width="4" style="167" customWidth="1"/>
    <col min="4094" max="4094" width="10.7109375" style="167" customWidth="1"/>
    <col min="4095" max="4095" width="1.85546875" style="167" customWidth="1"/>
    <col min="4096" max="4096" width="11.42578125" style="167"/>
    <col min="4097" max="4097" width="3.7109375" style="167" customWidth="1"/>
    <col min="4098" max="4098" width="12.7109375" style="167" customWidth="1"/>
    <col min="4099" max="4102" width="11.42578125" style="167"/>
    <col min="4103" max="4103" width="0.85546875" style="167" customWidth="1"/>
    <col min="4104" max="4104" width="1.85546875" style="167" customWidth="1"/>
    <col min="4105" max="4105" width="11.42578125" style="167"/>
    <col min="4106" max="4106" width="0.7109375" style="167" customWidth="1"/>
    <col min="4107" max="4109" width="11.42578125" style="167"/>
    <col min="4110" max="4110" width="0" style="167" hidden="1" customWidth="1"/>
    <col min="4111" max="4112" width="11.42578125" style="167"/>
    <col min="4113" max="4113" width="1.42578125" style="167" customWidth="1"/>
    <col min="4114" max="4114" width="2.42578125" style="167" customWidth="1"/>
    <col min="4115" max="4115" width="0.42578125" style="167" customWidth="1"/>
    <col min="4116" max="4119" width="11.42578125" style="167"/>
    <col min="4120" max="4120" width="3.5703125" style="167" customWidth="1"/>
    <col min="4121" max="4121" width="11.140625" style="167" customWidth="1"/>
    <col min="4122" max="4122" width="0.7109375" style="167" customWidth="1"/>
    <col min="4123" max="4123" width="3.5703125" style="167" customWidth="1"/>
    <col min="4124" max="4124" width="10.140625" style="167" customWidth="1"/>
    <col min="4125" max="4125" width="11.42578125" style="167"/>
    <col min="4126" max="4126" width="16.42578125" style="167" customWidth="1"/>
    <col min="4127" max="4127" width="3" style="167" customWidth="1"/>
    <col min="4128" max="4128" width="11.42578125" style="167"/>
    <col min="4129" max="4129" width="2.5703125" style="167" customWidth="1"/>
    <col min="4130" max="4130" width="15" style="167" customWidth="1"/>
    <col min="4131" max="4131" width="24.140625" style="167" customWidth="1"/>
    <col min="4132" max="4132" width="8.28515625" style="167" customWidth="1"/>
    <col min="4133" max="4133" width="0.7109375" style="167" customWidth="1"/>
    <col min="4134" max="4332" width="11.42578125" style="167"/>
    <col min="4333" max="4333" width="20.28515625" style="167" customWidth="1"/>
    <col min="4334" max="4334" width="13.42578125" style="167" customWidth="1"/>
    <col min="4335" max="4335" width="2.85546875" style="167" customWidth="1"/>
    <col min="4336" max="4336" width="11.42578125" style="167"/>
    <col min="4337" max="4337" width="1.5703125" style="167" customWidth="1"/>
    <col min="4338" max="4342" width="11.42578125" style="167"/>
    <col min="4343" max="4343" width="1" style="167" customWidth="1"/>
    <col min="4344" max="4344" width="2.140625" style="167" customWidth="1"/>
    <col min="4345" max="4345" width="11.42578125" style="167"/>
    <col min="4346" max="4346" width="1.7109375" style="167" customWidth="1"/>
    <col min="4347" max="4348" width="11.42578125" style="167"/>
    <col min="4349" max="4349" width="4" style="167" customWidth="1"/>
    <col min="4350" max="4350" width="10.7109375" style="167" customWidth="1"/>
    <col min="4351" max="4351" width="1.85546875" style="167" customWidth="1"/>
    <col min="4352" max="4352" width="11.42578125" style="167"/>
    <col min="4353" max="4353" width="3.7109375" style="167" customWidth="1"/>
    <col min="4354" max="4354" width="12.7109375" style="167" customWidth="1"/>
    <col min="4355" max="4358" width="11.42578125" style="167"/>
    <col min="4359" max="4359" width="0.85546875" style="167" customWidth="1"/>
    <col min="4360" max="4360" width="1.85546875" style="167" customWidth="1"/>
    <col min="4361" max="4361" width="11.42578125" style="167"/>
    <col min="4362" max="4362" width="0.7109375" style="167" customWidth="1"/>
    <col min="4363" max="4365" width="11.42578125" style="167"/>
    <col min="4366" max="4366" width="0" style="167" hidden="1" customWidth="1"/>
    <col min="4367" max="4368" width="11.42578125" style="167"/>
    <col min="4369" max="4369" width="1.42578125" style="167" customWidth="1"/>
    <col min="4370" max="4370" width="2.42578125" style="167" customWidth="1"/>
    <col min="4371" max="4371" width="0.42578125" style="167" customWidth="1"/>
    <col min="4372" max="4375" width="11.42578125" style="167"/>
    <col min="4376" max="4376" width="3.5703125" style="167" customWidth="1"/>
    <col min="4377" max="4377" width="11.140625" style="167" customWidth="1"/>
    <col min="4378" max="4378" width="0.7109375" style="167" customWidth="1"/>
    <col min="4379" max="4379" width="3.5703125" style="167" customWidth="1"/>
    <col min="4380" max="4380" width="10.140625" style="167" customWidth="1"/>
    <col min="4381" max="4381" width="11.42578125" style="167"/>
    <col min="4382" max="4382" width="16.42578125" style="167" customWidth="1"/>
    <col min="4383" max="4383" width="3" style="167" customWidth="1"/>
    <col min="4384" max="4384" width="11.42578125" style="167"/>
    <col min="4385" max="4385" width="2.5703125" style="167" customWidth="1"/>
    <col min="4386" max="4386" width="15" style="167" customWidth="1"/>
    <col min="4387" max="4387" width="24.140625" style="167" customWidth="1"/>
    <col min="4388" max="4388" width="8.28515625" style="167" customWidth="1"/>
    <col min="4389" max="4389" width="0.7109375" style="167" customWidth="1"/>
    <col min="4390" max="4588" width="11.42578125" style="167"/>
    <col min="4589" max="4589" width="20.28515625" style="167" customWidth="1"/>
    <col min="4590" max="4590" width="13.42578125" style="167" customWidth="1"/>
    <col min="4591" max="4591" width="2.85546875" style="167" customWidth="1"/>
    <col min="4592" max="4592" width="11.42578125" style="167"/>
    <col min="4593" max="4593" width="1.5703125" style="167" customWidth="1"/>
    <col min="4594" max="4598" width="11.42578125" style="167"/>
    <col min="4599" max="4599" width="1" style="167" customWidth="1"/>
    <col min="4600" max="4600" width="2.140625" style="167" customWidth="1"/>
    <col min="4601" max="4601" width="11.42578125" style="167"/>
    <col min="4602" max="4602" width="1.7109375" style="167" customWidth="1"/>
    <col min="4603" max="4604" width="11.42578125" style="167"/>
    <col min="4605" max="4605" width="4" style="167" customWidth="1"/>
    <col min="4606" max="4606" width="10.7109375" style="167" customWidth="1"/>
    <col min="4607" max="4607" width="1.85546875" style="167" customWidth="1"/>
    <col min="4608" max="4608" width="11.42578125" style="167"/>
    <col min="4609" max="4609" width="3.7109375" style="167" customWidth="1"/>
    <col min="4610" max="4610" width="12.7109375" style="167" customWidth="1"/>
    <col min="4611" max="4614" width="11.42578125" style="167"/>
    <col min="4615" max="4615" width="0.85546875" style="167" customWidth="1"/>
    <col min="4616" max="4616" width="1.85546875" style="167" customWidth="1"/>
    <col min="4617" max="4617" width="11.42578125" style="167"/>
    <col min="4618" max="4618" width="0.7109375" style="167" customWidth="1"/>
    <col min="4619" max="4621" width="11.42578125" style="167"/>
    <col min="4622" max="4622" width="0" style="167" hidden="1" customWidth="1"/>
    <col min="4623" max="4624" width="11.42578125" style="167"/>
    <col min="4625" max="4625" width="1.42578125" style="167" customWidth="1"/>
    <col min="4626" max="4626" width="2.42578125" style="167" customWidth="1"/>
    <col min="4627" max="4627" width="0.42578125" style="167" customWidth="1"/>
    <col min="4628" max="4631" width="11.42578125" style="167"/>
    <col min="4632" max="4632" width="3.5703125" style="167" customWidth="1"/>
    <col min="4633" max="4633" width="11.140625" style="167" customWidth="1"/>
    <col min="4634" max="4634" width="0.7109375" style="167" customWidth="1"/>
    <col min="4635" max="4635" width="3.5703125" style="167" customWidth="1"/>
    <col min="4636" max="4636" width="10.140625" style="167" customWidth="1"/>
    <col min="4637" max="4637" width="11.42578125" style="167"/>
    <col min="4638" max="4638" width="16.42578125" style="167" customWidth="1"/>
    <col min="4639" max="4639" width="3" style="167" customWidth="1"/>
    <col min="4640" max="4640" width="11.42578125" style="167"/>
    <col min="4641" max="4641" width="2.5703125" style="167" customWidth="1"/>
    <col min="4642" max="4642" width="15" style="167" customWidth="1"/>
    <col min="4643" max="4643" width="24.140625" style="167" customWidth="1"/>
    <col min="4644" max="4644" width="8.28515625" style="167" customWidth="1"/>
    <col min="4645" max="4645" width="0.7109375" style="167" customWidth="1"/>
    <col min="4646" max="4844" width="11.42578125" style="167"/>
    <col min="4845" max="4845" width="20.28515625" style="167" customWidth="1"/>
    <col min="4846" max="4846" width="13.42578125" style="167" customWidth="1"/>
    <col min="4847" max="4847" width="2.85546875" style="167" customWidth="1"/>
    <col min="4848" max="4848" width="11.42578125" style="167"/>
    <col min="4849" max="4849" width="1.5703125" style="167" customWidth="1"/>
    <col min="4850" max="4854" width="11.42578125" style="167"/>
    <col min="4855" max="4855" width="1" style="167" customWidth="1"/>
    <col min="4856" max="4856" width="2.140625" style="167" customWidth="1"/>
    <col min="4857" max="4857" width="11.42578125" style="167"/>
    <col min="4858" max="4858" width="1.7109375" style="167" customWidth="1"/>
    <col min="4859" max="4860" width="11.42578125" style="167"/>
    <col min="4861" max="4861" width="4" style="167" customWidth="1"/>
    <col min="4862" max="4862" width="10.7109375" style="167" customWidth="1"/>
    <col min="4863" max="4863" width="1.85546875" style="167" customWidth="1"/>
    <col min="4864" max="4864" width="11.42578125" style="167"/>
    <col min="4865" max="4865" width="3.7109375" style="167" customWidth="1"/>
    <col min="4866" max="4866" width="12.7109375" style="167" customWidth="1"/>
    <col min="4867" max="4870" width="11.42578125" style="167"/>
    <col min="4871" max="4871" width="0.85546875" style="167" customWidth="1"/>
    <col min="4872" max="4872" width="1.85546875" style="167" customWidth="1"/>
    <col min="4873" max="4873" width="11.42578125" style="167"/>
    <col min="4874" max="4874" width="0.7109375" style="167" customWidth="1"/>
    <col min="4875" max="4877" width="11.42578125" style="167"/>
    <col min="4878" max="4878" width="0" style="167" hidden="1" customWidth="1"/>
    <col min="4879" max="4880" width="11.42578125" style="167"/>
    <col min="4881" max="4881" width="1.42578125" style="167" customWidth="1"/>
    <col min="4882" max="4882" width="2.42578125" style="167" customWidth="1"/>
    <col min="4883" max="4883" width="0.42578125" style="167" customWidth="1"/>
    <col min="4884" max="4887" width="11.42578125" style="167"/>
    <col min="4888" max="4888" width="3.5703125" style="167" customWidth="1"/>
    <col min="4889" max="4889" width="11.140625" style="167" customWidth="1"/>
    <col min="4890" max="4890" width="0.7109375" style="167" customWidth="1"/>
    <col min="4891" max="4891" width="3.5703125" style="167" customWidth="1"/>
    <col min="4892" max="4892" width="10.140625" style="167" customWidth="1"/>
    <col min="4893" max="4893" width="11.42578125" style="167"/>
    <col min="4894" max="4894" width="16.42578125" style="167" customWidth="1"/>
    <col min="4895" max="4895" width="3" style="167" customWidth="1"/>
    <col min="4896" max="4896" width="11.42578125" style="167"/>
    <col min="4897" max="4897" width="2.5703125" style="167" customWidth="1"/>
    <col min="4898" max="4898" width="15" style="167" customWidth="1"/>
    <col min="4899" max="4899" width="24.140625" style="167" customWidth="1"/>
    <col min="4900" max="4900" width="8.28515625" style="167" customWidth="1"/>
    <col min="4901" max="4901" width="0.7109375" style="167" customWidth="1"/>
    <col min="4902" max="5100" width="11.42578125" style="167"/>
    <col min="5101" max="5101" width="20.28515625" style="167" customWidth="1"/>
    <col min="5102" max="5102" width="13.42578125" style="167" customWidth="1"/>
    <col min="5103" max="5103" width="2.85546875" style="167" customWidth="1"/>
    <col min="5104" max="5104" width="11.42578125" style="167"/>
    <col min="5105" max="5105" width="1.5703125" style="167" customWidth="1"/>
    <col min="5106" max="5110" width="11.42578125" style="167"/>
    <col min="5111" max="5111" width="1" style="167" customWidth="1"/>
    <col min="5112" max="5112" width="2.140625" style="167" customWidth="1"/>
    <col min="5113" max="5113" width="11.42578125" style="167"/>
    <col min="5114" max="5114" width="1.7109375" style="167" customWidth="1"/>
    <col min="5115" max="5116" width="11.42578125" style="167"/>
    <col min="5117" max="5117" width="4" style="167" customWidth="1"/>
    <col min="5118" max="5118" width="10.7109375" style="167" customWidth="1"/>
    <col min="5119" max="5119" width="1.85546875" style="167" customWidth="1"/>
    <col min="5120" max="5120" width="11.42578125" style="167"/>
    <col min="5121" max="5121" width="3.7109375" style="167" customWidth="1"/>
    <col min="5122" max="5122" width="12.7109375" style="167" customWidth="1"/>
    <col min="5123" max="5126" width="11.42578125" style="167"/>
    <col min="5127" max="5127" width="0.85546875" style="167" customWidth="1"/>
    <col min="5128" max="5128" width="1.85546875" style="167" customWidth="1"/>
    <col min="5129" max="5129" width="11.42578125" style="167"/>
    <col min="5130" max="5130" width="0.7109375" style="167" customWidth="1"/>
    <col min="5131" max="5133" width="11.42578125" style="167"/>
    <col min="5134" max="5134" width="0" style="167" hidden="1" customWidth="1"/>
    <col min="5135" max="5136" width="11.42578125" style="167"/>
    <col min="5137" max="5137" width="1.42578125" style="167" customWidth="1"/>
    <col min="5138" max="5138" width="2.42578125" style="167" customWidth="1"/>
    <col min="5139" max="5139" width="0.42578125" style="167" customWidth="1"/>
    <col min="5140" max="5143" width="11.42578125" style="167"/>
    <col min="5144" max="5144" width="3.5703125" style="167" customWidth="1"/>
    <col min="5145" max="5145" width="11.140625" style="167" customWidth="1"/>
    <col min="5146" max="5146" width="0.7109375" style="167" customWidth="1"/>
    <col min="5147" max="5147" width="3.5703125" style="167" customWidth="1"/>
    <col min="5148" max="5148" width="10.140625" style="167" customWidth="1"/>
    <col min="5149" max="5149" width="11.42578125" style="167"/>
    <col min="5150" max="5150" width="16.42578125" style="167" customWidth="1"/>
    <col min="5151" max="5151" width="3" style="167" customWidth="1"/>
    <col min="5152" max="5152" width="11.42578125" style="167"/>
    <col min="5153" max="5153" width="2.5703125" style="167" customWidth="1"/>
    <col min="5154" max="5154" width="15" style="167" customWidth="1"/>
    <col min="5155" max="5155" width="24.140625" style="167" customWidth="1"/>
    <col min="5156" max="5156" width="8.28515625" style="167" customWidth="1"/>
    <col min="5157" max="5157" width="0.7109375" style="167" customWidth="1"/>
    <col min="5158" max="5356" width="11.42578125" style="167"/>
    <col min="5357" max="5357" width="20.28515625" style="167" customWidth="1"/>
    <col min="5358" max="5358" width="13.42578125" style="167" customWidth="1"/>
    <col min="5359" max="5359" width="2.85546875" style="167" customWidth="1"/>
    <col min="5360" max="5360" width="11.42578125" style="167"/>
    <col min="5361" max="5361" width="1.5703125" style="167" customWidth="1"/>
    <col min="5362" max="5366" width="11.42578125" style="167"/>
    <col min="5367" max="5367" width="1" style="167" customWidth="1"/>
    <col min="5368" max="5368" width="2.140625" style="167" customWidth="1"/>
    <col min="5369" max="5369" width="11.42578125" style="167"/>
    <col min="5370" max="5370" width="1.7109375" style="167" customWidth="1"/>
    <col min="5371" max="5372" width="11.42578125" style="167"/>
    <col min="5373" max="5373" width="4" style="167" customWidth="1"/>
    <col min="5374" max="5374" width="10.7109375" style="167" customWidth="1"/>
    <col min="5375" max="5375" width="1.85546875" style="167" customWidth="1"/>
    <col min="5376" max="5376" width="11.42578125" style="167"/>
    <col min="5377" max="5377" width="3.7109375" style="167" customWidth="1"/>
    <col min="5378" max="5378" width="12.7109375" style="167" customWidth="1"/>
    <col min="5379" max="5382" width="11.42578125" style="167"/>
    <col min="5383" max="5383" width="0.85546875" style="167" customWidth="1"/>
    <col min="5384" max="5384" width="1.85546875" style="167" customWidth="1"/>
    <col min="5385" max="5385" width="11.42578125" style="167"/>
    <col min="5386" max="5386" width="0.7109375" style="167" customWidth="1"/>
    <col min="5387" max="5389" width="11.42578125" style="167"/>
    <col min="5390" max="5390" width="0" style="167" hidden="1" customWidth="1"/>
    <col min="5391" max="5392" width="11.42578125" style="167"/>
    <col min="5393" max="5393" width="1.42578125" style="167" customWidth="1"/>
    <col min="5394" max="5394" width="2.42578125" style="167" customWidth="1"/>
    <col min="5395" max="5395" width="0.42578125" style="167" customWidth="1"/>
    <col min="5396" max="5399" width="11.42578125" style="167"/>
    <col min="5400" max="5400" width="3.5703125" style="167" customWidth="1"/>
    <col min="5401" max="5401" width="11.140625" style="167" customWidth="1"/>
    <col min="5402" max="5402" width="0.7109375" style="167" customWidth="1"/>
    <col min="5403" max="5403" width="3.5703125" style="167" customWidth="1"/>
    <col min="5404" max="5404" width="10.140625" style="167" customWidth="1"/>
    <col min="5405" max="5405" width="11.42578125" style="167"/>
    <col min="5406" max="5406" width="16.42578125" style="167" customWidth="1"/>
    <col min="5407" max="5407" width="3" style="167" customWidth="1"/>
    <col min="5408" max="5408" width="11.42578125" style="167"/>
    <col min="5409" max="5409" width="2.5703125" style="167" customWidth="1"/>
    <col min="5410" max="5410" width="15" style="167" customWidth="1"/>
    <col min="5411" max="5411" width="24.140625" style="167" customWidth="1"/>
    <col min="5412" max="5412" width="8.28515625" style="167" customWidth="1"/>
    <col min="5413" max="5413" width="0.7109375" style="167" customWidth="1"/>
    <col min="5414" max="5612" width="11.42578125" style="167"/>
    <col min="5613" max="5613" width="20.28515625" style="167" customWidth="1"/>
    <col min="5614" max="5614" width="13.42578125" style="167" customWidth="1"/>
    <col min="5615" max="5615" width="2.85546875" style="167" customWidth="1"/>
    <col min="5616" max="5616" width="11.42578125" style="167"/>
    <col min="5617" max="5617" width="1.5703125" style="167" customWidth="1"/>
    <col min="5618" max="5622" width="11.42578125" style="167"/>
    <col min="5623" max="5623" width="1" style="167" customWidth="1"/>
    <col min="5624" max="5624" width="2.140625" style="167" customWidth="1"/>
    <col min="5625" max="5625" width="11.42578125" style="167"/>
    <col min="5626" max="5626" width="1.7109375" style="167" customWidth="1"/>
    <col min="5627" max="5628" width="11.42578125" style="167"/>
    <col min="5629" max="5629" width="4" style="167" customWidth="1"/>
    <col min="5630" max="5630" width="10.7109375" style="167" customWidth="1"/>
    <col min="5631" max="5631" width="1.85546875" style="167" customWidth="1"/>
    <col min="5632" max="5632" width="11.42578125" style="167"/>
    <col min="5633" max="5633" width="3.7109375" style="167" customWidth="1"/>
    <col min="5634" max="5634" width="12.7109375" style="167" customWidth="1"/>
    <col min="5635" max="5638" width="11.42578125" style="167"/>
    <col min="5639" max="5639" width="0.85546875" style="167" customWidth="1"/>
    <col min="5640" max="5640" width="1.85546875" style="167" customWidth="1"/>
    <col min="5641" max="5641" width="11.42578125" style="167"/>
    <col min="5642" max="5642" width="0.7109375" style="167" customWidth="1"/>
    <col min="5643" max="5645" width="11.42578125" style="167"/>
    <col min="5646" max="5646" width="0" style="167" hidden="1" customWidth="1"/>
    <col min="5647" max="5648" width="11.42578125" style="167"/>
    <col min="5649" max="5649" width="1.42578125" style="167" customWidth="1"/>
    <col min="5650" max="5650" width="2.42578125" style="167" customWidth="1"/>
    <col min="5651" max="5651" width="0.42578125" style="167" customWidth="1"/>
    <col min="5652" max="5655" width="11.42578125" style="167"/>
    <col min="5656" max="5656" width="3.5703125" style="167" customWidth="1"/>
    <col min="5657" max="5657" width="11.140625" style="167" customWidth="1"/>
    <col min="5658" max="5658" width="0.7109375" style="167" customWidth="1"/>
    <col min="5659" max="5659" width="3.5703125" style="167" customWidth="1"/>
    <col min="5660" max="5660" width="10.140625" style="167" customWidth="1"/>
    <col min="5661" max="5661" width="11.42578125" style="167"/>
    <col min="5662" max="5662" width="16.42578125" style="167" customWidth="1"/>
    <col min="5663" max="5663" width="3" style="167" customWidth="1"/>
    <col min="5664" max="5664" width="11.42578125" style="167"/>
    <col min="5665" max="5665" width="2.5703125" style="167" customWidth="1"/>
    <col min="5666" max="5666" width="15" style="167" customWidth="1"/>
    <col min="5667" max="5667" width="24.140625" style="167" customWidth="1"/>
    <col min="5668" max="5668" width="8.28515625" style="167" customWidth="1"/>
    <col min="5669" max="5669" width="0.7109375" style="167" customWidth="1"/>
    <col min="5670" max="5868" width="11.42578125" style="167"/>
    <col min="5869" max="5869" width="20.28515625" style="167" customWidth="1"/>
    <col min="5870" max="5870" width="13.42578125" style="167" customWidth="1"/>
    <col min="5871" max="5871" width="2.85546875" style="167" customWidth="1"/>
    <col min="5872" max="5872" width="11.42578125" style="167"/>
    <col min="5873" max="5873" width="1.5703125" style="167" customWidth="1"/>
    <col min="5874" max="5878" width="11.42578125" style="167"/>
    <col min="5879" max="5879" width="1" style="167" customWidth="1"/>
    <col min="5880" max="5880" width="2.140625" style="167" customWidth="1"/>
    <col min="5881" max="5881" width="11.42578125" style="167"/>
    <col min="5882" max="5882" width="1.7109375" style="167" customWidth="1"/>
    <col min="5883" max="5884" width="11.42578125" style="167"/>
    <col min="5885" max="5885" width="4" style="167" customWidth="1"/>
    <col min="5886" max="5886" width="10.7109375" style="167" customWidth="1"/>
    <col min="5887" max="5887" width="1.85546875" style="167" customWidth="1"/>
    <col min="5888" max="5888" width="11.42578125" style="167"/>
    <col min="5889" max="5889" width="3.7109375" style="167" customWidth="1"/>
    <col min="5890" max="5890" width="12.7109375" style="167" customWidth="1"/>
    <col min="5891" max="5894" width="11.42578125" style="167"/>
    <col min="5895" max="5895" width="0.85546875" style="167" customWidth="1"/>
    <col min="5896" max="5896" width="1.85546875" style="167" customWidth="1"/>
    <col min="5897" max="5897" width="11.42578125" style="167"/>
    <col min="5898" max="5898" width="0.7109375" style="167" customWidth="1"/>
    <col min="5899" max="5901" width="11.42578125" style="167"/>
    <col min="5902" max="5902" width="0" style="167" hidden="1" customWidth="1"/>
    <col min="5903" max="5904" width="11.42578125" style="167"/>
    <col min="5905" max="5905" width="1.42578125" style="167" customWidth="1"/>
    <col min="5906" max="5906" width="2.42578125" style="167" customWidth="1"/>
    <col min="5907" max="5907" width="0.42578125" style="167" customWidth="1"/>
    <col min="5908" max="5911" width="11.42578125" style="167"/>
    <col min="5912" max="5912" width="3.5703125" style="167" customWidth="1"/>
    <col min="5913" max="5913" width="11.140625" style="167" customWidth="1"/>
    <col min="5914" max="5914" width="0.7109375" style="167" customWidth="1"/>
    <col min="5915" max="5915" width="3.5703125" style="167" customWidth="1"/>
    <col min="5916" max="5916" width="10.140625" style="167" customWidth="1"/>
    <col min="5917" max="5917" width="11.42578125" style="167"/>
    <col min="5918" max="5918" width="16.42578125" style="167" customWidth="1"/>
    <col min="5919" max="5919" width="3" style="167" customWidth="1"/>
    <col min="5920" max="5920" width="11.42578125" style="167"/>
    <col min="5921" max="5921" width="2.5703125" style="167" customWidth="1"/>
    <col min="5922" max="5922" width="15" style="167" customWidth="1"/>
    <col min="5923" max="5923" width="24.140625" style="167" customWidth="1"/>
    <col min="5924" max="5924" width="8.28515625" style="167" customWidth="1"/>
    <col min="5925" max="5925" width="0.7109375" style="167" customWidth="1"/>
    <col min="5926" max="6124" width="11.42578125" style="167"/>
    <col min="6125" max="6125" width="20.28515625" style="167" customWidth="1"/>
    <col min="6126" max="6126" width="13.42578125" style="167" customWidth="1"/>
    <col min="6127" max="6127" width="2.85546875" style="167" customWidth="1"/>
    <col min="6128" max="6128" width="11.42578125" style="167"/>
    <col min="6129" max="6129" width="1.5703125" style="167" customWidth="1"/>
    <col min="6130" max="6134" width="11.42578125" style="167"/>
    <col min="6135" max="6135" width="1" style="167" customWidth="1"/>
    <col min="6136" max="6136" width="2.140625" style="167" customWidth="1"/>
    <col min="6137" max="6137" width="11.42578125" style="167"/>
    <col min="6138" max="6138" width="1.7109375" style="167" customWidth="1"/>
    <col min="6139" max="6140" width="11.42578125" style="167"/>
    <col min="6141" max="6141" width="4" style="167" customWidth="1"/>
    <col min="6142" max="6142" width="10.7109375" style="167" customWidth="1"/>
    <col min="6143" max="6143" width="1.85546875" style="167" customWidth="1"/>
    <col min="6144" max="6144" width="11.42578125" style="167"/>
    <col min="6145" max="6145" width="3.7109375" style="167" customWidth="1"/>
    <col min="6146" max="6146" width="12.7109375" style="167" customWidth="1"/>
    <col min="6147" max="6150" width="11.42578125" style="167"/>
    <col min="6151" max="6151" width="0.85546875" style="167" customWidth="1"/>
    <col min="6152" max="6152" width="1.85546875" style="167" customWidth="1"/>
    <col min="6153" max="6153" width="11.42578125" style="167"/>
    <col min="6154" max="6154" width="0.7109375" style="167" customWidth="1"/>
    <col min="6155" max="6157" width="11.42578125" style="167"/>
    <col min="6158" max="6158" width="0" style="167" hidden="1" customWidth="1"/>
    <col min="6159" max="6160" width="11.42578125" style="167"/>
    <col min="6161" max="6161" width="1.42578125" style="167" customWidth="1"/>
    <col min="6162" max="6162" width="2.42578125" style="167" customWidth="1"/>
    <col min="6163" max="6163" width="0.42578125" style="167" customWidth="1"/>
    <col min="6164" max="6167" width="11.42578125" style="167"/>
    <col min="6168" max="6168" width="3.5703125" style="167" customWidth="1"/>
    <col min="6169" max="6169" width="11.140625" style="167" customWidth="1"/>
    <col min="6170" max="6170" width="0.7109375" style="167" customWidth="1"/>
    <col min="6171" max="6171" width="3.5703125" style="167" customWidth="1"/>
    <col min="6172" max="6172" width="10.140625" style="167" customWidth="1"/>
    <col min="6173" max="6173" width="11.42578125" style="167"/>
    <col min="6174" max="6174" width="16.42578125" style="167" customWidth="1"/>
    <col min="6175" max="6175" width="3" style="167" customWidth="1"/>
    <col min="6176" max="6176" width="11.42578125" style="167"/>
    <col min="6177" max="6177" width="2.5703125" style="167" customWidth="1"/>
    <col min="6178" max="6178" width="15" style="167" customWidth="1"/>
    <col min="6179" max="6179" width="24.140625" style="167" customWidth="1"/>
    <col min="6180" max="6180" width="8.28515625" style="167" customWidth="1"/>
    <col min="6181" max="6181" width="0.7109375" style="167" customWidth="1"/>
    <col min="6182" max="6380" width="11.42578125" style="167"/>
    <col min="6381" max="6381" width="20.28515625" style="167" customWidth="1"/>
    <col min="6382" max="6382" width="13.42578125" style="167" customWidth="1"/>
    <col min="6383" max="6383" width="2.85546875" style="167" customWidth="1"/>
    <col min="6384" max="6384" width="11.42578125" style="167"/>
    <col min="6385" max="6385" width="1.5703125" style="167" customWidth="1"/>
    <col min="6386" max="6390" width="11.42578125" style="167"/>
    <col min="6391" max="6391" width="1" style="167" customWidth="1"/>
    <col min="6392" max="6392" width="2.140625" style="167" customWidth="1"/>
    <col min="6393" max="6393" width="11.42578125" style="167"/>
    <col min="6394" max="6394" width="1.7109375" style="167" customWidth="1"/>
    <col min="6395" max="6396" width="11.42578125" style="167"/>
    <col min="6397" max="6397" width="4" style="167" customWidth="1"/>
    <col min="6398" max="6398" width="10.7109375" style="167" customWidth="1"/>
    <col min="6399" max="6399" width="1.85546875" style="167" customWidth="1"/>
    <col min="6400" max="6400" width="11.42578125" style="167"/>
    <col min="6401" max="6401" width="3.7109375" style="167" customWidth="1"/>
    <col min="6402" max="6402" width="12.7109375" style="167" customWidth="1"/>
    <col min="6403" max="6406" width="11.42578125" style="167"/>
    <col min="6407" max="6407" width="0.85546875" style="167" customWidth="1"/>
    <col min="6408" max="6408" width="1.85546875" style="167" customWidth="1"/>
    <col min="6409" max="6409" width="11.42578125" style="167"/>
    <col min="6410" max="6410" width="0.7109375" style="167" customWidth="1"/>
    <col min="6411" max="6413" width="11.42578125" style="167"/>
    <col min="6414" max="6414" width="0" style="167" hidden="1" customWidth="1"/>
    <col min="6415" max="6416" width="11.42578125" style="167"/>
    <col min="6417" max="6417" width="1.42578125" style="167" customWidth="1"/>
    <col min="6418" max="6418" width="2.42578125" style="167" customWidth="1"/>
    <col min="6419" max="6419" width="0.42578125" style="167" customWidth="1"/>
    <col min="6420" max="6423" width="11.42578125" style="167"/>
    <col min="6424" max="6424" width="3.5703125" style="167" customWidth="1"/>
    <col min="6425" max="6425" width="11.140625" style="167" customWidth="1"/>
    <col min="6426" max="6426" width="0.7109375" style="167" customWidth="1"/>
    <col min="6427" max="6427" width="3.5703125" style="167" customWidth="1"/>
    <col min="6428" max="6428" width="10.140625" style="167" customWidth="1"/>
    <col min="6429" max="6429" width="11.42578125" style="167"/>
    <col min="6430" max="6430" width="16.42578125" style="167" customWidth="1"/>
    <col min="6431" max="6431" width="3" style="167" customWidth="1"/>
    <col min="6432" max="6432" width="11.42578125" style="167"/>
    <col min="6433" max="6433" width="2.5703125" style="167" customWidth="1"/>
    <col min="6434" max="6434" width="15" style="167" customWidth="1"/>
    <col min="6435" max="6435" width="24.140625" style="167" customWidth="1"/>
    <col min="6436" max="6436" width="8.28515625" style="167" customWidth="1"/>
    <col min="6437" max="6437" width="0.7109375" style="167" customWidth="1"/>
    <col min="6438" max="6636" width="11.42578125" style="167"/>
    <col min="6637" max="6637" width="20.28515625" style="167" customWidth="1"/>
    <col min="6638" max="6638" width="13.42578125" style="167" customWidth="1"/>
    <col min="6639" max="6639" width="2.85546875" style="167" customWidth="1"/>
    <col min="6640" max="6640" width="11.42578125" style="167"/>
    <col min="6641" max="6641" width="1.5703125" style="167" customWidth="1"/>
    <col min="6642" max="6646" width="11.42578125" style="167"/>
    <col min="6647" max="6647" width="1" style="167" customWidth="1"/>
    <col min="6648" max="6648" width="2.140625" style="167" customWidth="1"/>
    <col min="6649" max="6649" width="11.42578125" style="167"/>
    <col min="6650" max="6650" width="1.7109375" style="167" customWidth="1"/>
    <col min="6651" max="6652" width="11.42578125" style="167"/>
    <col min="6653" max="6653" width="4" style="167" customWidth="1"/>
    <col min="6654" max="6654" width="10.7109375" style="167" customWidth="1"/>
    <col min="6655" max="6655" width="1.85546875" style="167" customWidth="1"/>
    <col min="6656" max="6656" width="11.42578125" style="167"/>
    <col min="6657" max="6657" width="3.7109375" style="167" customWidth="1"/>
    <col min="6658" max="6658" width="12.7109375" style="167" customWidth="1"/>
    <col min="6659" max="6662" width="11.42578125" style="167"/>
    <col min="6663" max="6663" width="0.85546875" style="167" customWidth="1"/>
    <col min="6664" max="6664" width="1.85546875" style="167" customWidth="1"/>
    <col min="6665" max="6665" width="11.42578125" style="167"/>
    <col min="6666" max="6666" width="0.7109375" style="167" customWidth="1"/>
    <col min="6667" max="6669" width="11.42578125" style="167"/>
    <col min="6670" max="6670" width="0" style="167" hidden="1" customWidth="1"/>
    <col min="6671" max="6672" width="11.42578125" style="167"/>
    <col min="6673" max="6673" width="1.42578125" style="167" customWidth="1"/>
    <col min="6674" max="6674" width="2.42578125" style="167" customWidth="1"/>
    <col min="6675" max="6675" width="0.42578125" style="167" customWidth="1"/>
    <col min="6676" max="6679" width="11.42578125" style="167"/>
    <col min="6680" max="6680" width="3.5703125" style="167" customWidth="1"/>
    <col min="6681" max="6681" width="11.140625" style="167" customWidth="1"/>
    <col min="6682" max="6682" width="0.7109375" style="167" customWidth="1"/>
    <col min="6683" max="6683" width="3.5703125" style="167" customWidth="1"/>
    <col min="6684" max="6684" width="10.140625" style="167" customWidth="1"/>
    <col min="6685" max="6685" width="11.42578125" style="167"/>
    <col min="6686" max="6686" width="16.42578125" style="167" customWidth="1"/>
    <col min="6687" max="6687" width="3" style="167" customWidth="1"/>
    <col min="6688" max="6688" width="11.42578125" style="167"/>
    <col min="6689" max="6689" width="2.5703125" style="167" customWidth="1"/>
    <col min="6690" max="6690" width="15" style="167" customWidth="1"/>
    <col min="6691" max="6691" width="24.140625" style="167" customWidth="1"/>
    <col min="6692" max="6692" width="8.28515625" style="167" customWidth="1"/>
    <col min="6693" max="6693" width="0.7109375" style="167" customWidth="1"/>
    <col min="6694" max="6892" width="11.42578125" style="167"/>
    <col min="6893" max="6893" width="20.28515625" style="167" customWidth="1"/>
    <col min="6894" max="6894" width="13.42578125" style="167" customWidth="1"/>
    <col min="6895" max="6895" width="2.85546875" style="167" customWidth="1"/>
    <col min="6896" max="6896" width="11.42578125" style="167"/>
    <col min="6897" max="6897" width="1.5703125" style="167" customWidth="1"/>
    <col min="6898" max="6902" width="11.42578125" style="167"/>
    <col min="6903" max="6903" width="1" style="167" customWidth="1"/>
    <col min="6904" max="6904" width="2.140625" style="167" customWidth="1"/>
    <col min="6905" max="6905" width="11.42578125" style="167"/>
    <col min="6906" max="6906" width="1.7109375" style="167" customWidth="1"/>
    <col min="6907" max="6908" width="11.42578125" style="167"/>
    <col min="6909" max="6909" width="4" style="167" customWidth="1"/>
    <col min="6910" max="6910" width="10.7109375" style="167" customWidth="1"/>
    <col min="6911" max="6911" width="1.85546875" style="167" customWidth="1"/>
    <col min="6912" max="6912" width="11.42578125" style="167"/>
    <col min="6913" max="6913" width="3.7109375" style="167" customWidth="1"/>
    <col min="6914" max="6914" width="12.7109375" style="167" customWidth="1"/>
    <col min="6915" max="6918" width="11.42578125" style="167"/>
    <col min="6919" max="6919" width="0.85546875" style="167" customWidth="1"/>
    <col min="6920" max="6920" width="1.85546875" style="167" customWidth="1"/>
    <col min="6921" max="6921" width="11.42578125" style="167"/>
    <col min="6922" max="6922" width="0.7109375" style="167" customWidth="1"/>
    <col min="6923" max="6925" width="11.42578125" style="167"/>
    <col min="6926" max="6926" width="0" style="167" hidden="1" customWidth="1"/>
    <col min="6927" max="6928" width="11.42578125" style="167"/>
    <col min="6929" max="6929" width="1.42578125" style="167" customWidth="1"/>
    <col min="6930" max="6930" width="2.42578125" style="167" customWidth="1"/>
    <col min="6931" max="6931" width="0.42578125" style="167" customWidth="1"/>
    <col min="6932" max="6935" width="11.42578125" style="167"/>
    <col min="6936" max="6936" width="3.5703125" style="167" customWidth="1"/>
    <col min="6937" max="6937" width="11.140625" style="167" customWidth="1"/>
    <col min="6938" max="6938" width="0.7109375" style="167" customWidth="1"/>
    <col min="6939" max="6939" width="3.5703125" style="167" customWidth="1"/>
    <col min="6940" max="6940" width="10.140625" style="167" customWidth="1"/>
    <col min="6941" max="6941" width="11.42578125" style="167"/>
    <col min="6942" max="6942" width="16.42578125" style="167" customWidth="1"/>
    <col min="6943" max="6943" width="3" style="167" customWidth="1"/>
    <col min="6944" max="6944" width="11.42578125" style="167"/>
    <col min="6945" max="6945" width="2.5703125" style="167" customWidth="1"/>
    <col min="6946" max="6946" width="15" style="167" customWidth="1"/>
    <col min="6947" max="6947" width="24.140625" style="167" customWidth="1"/>
    <col min="6948" max="6948" width="8.28515625" style="167" customWidth="1"/>
    <col min="6949" max="6949" width="0.7109375" style="167" customWidth="1"/>
    <col min="6950" max="7148" width="11.42578125" style="167"/>
    <col min="7149" max="7149" width="20.28515625" style="167" customWidth="1"/>
    <col min="7150" max="7150" width="13.42578125" style="167" customWidth="1"/>
    <col min="7151" max="7151" width="2.85546875" style="167" customWidth="1"/>
    <col min="7152" max="7152" width="11.42578125" style="167"/>
    <col min="7153" max="7153" width="1.5703125" style="167" customWidth="1"/>
    <col min="7154" max="7158" width="11.42578125" style="167"/>
    <col min="7159" max="7159" width="1" style="167" customWidth="1"/>
    <col min="7160" max="7160" width="2.140625" style="167" customWidth="1"/>
    <col min="7161" max="7161" width="11.42578125" style="167"/>
    <col min="7162" max="7162" width="1.7109375" style="167" customWidth="1"/>
    <col min="7163" max="7164" width="11.42578125" style="167"/>
    <col min="7165" max="7165" width="4" style="167" customWidth="1"/>
    <col min="7166" max="7166" width="10.7109375" style="167" customWidth="1"/>
    <col min="7167" max="7167" width="1.85546875" style="167" customWidth="1"/>
    <col min="7168" max="7168" width="11.42578125" style="167"/>
    <col min="7169" max="7169" width="3.7109375" style="167" customWidth="1"/>
    <col min="7170" max="7170" width="12.7109375" style="167" customWidth="1"/>
    <col min="7171" max="7174" width="11.42578125" style="167"/>
    <col min="7175" max="7175" width="0.85546875" style="167" customWidth="1"/>
    <col min="7176" max="7176" width="1.85546875" style="167" customWidth="1"/>
    <col min="7177" max="7177" width="11.42578125" style="167"/>
    <col min="7178" max="7178" width="0.7109375" style="167" customWidth="1"/>
    <col min="7179" max="7181" width="11.42578125" style="167"/>
    <col min="7182" max="7182" width="0" style="167" hidden="1" customWidth="1"/>
    <col min="7183" max="7184" width="11.42578125" style="167"/>
    <col min="7185" max="7185" width="1.42578125" style="167" customWidth="1"/>
    <col min="7186" max="7186" width="2.42578125" style="167" customWidth="1"/>
    <col min="7187" max="7187" width="0.42578125" style="167" customWidth="1"/>
    <col min="7188" max="7191" width="11.42578125" style="167"/>
    <col min="7192" max="7192" width="3.5703125" style="167" customWidth="1"/>
    <col min="7193" max="7193" width="11.140625" style="167" customWidth="1"/>
    <col min="7194" max="7194" width="0.7109375" style="167" customWidth="1"/>
    <col min="7195" max="7195" width="3.5703125" style="167" customWidth="1"/>
    <col min="7196" max="7196" width="10.140625" style="167" customWidth="1"/>
    <col min="7197" max="7197" width="11.42578125" style="167"/>
    <col min="7198" max="7198" width="16.42578125" style="167" customWidth="1"/>
    <col min="7199" max="7199" width="3" style="167" customWidth="1"/>
    <col min="7200" max="7200" width="11.42578125" style="167"/>
    <col min="7201" max="7201" width="2.5703125" style="167" customWidth="1"/>
    <col min="7202" max="7202" width="15" style="167" customWidth="1"/>
    <col min="7203" max="7203" width="24.140625" style="167" customWidth="1"/>
    <col min="7204" max="7204" width="8.28515625" style="167" customWidth="1"/>
    <col min="7205" max="7205" width="0.7109375" style="167" customWidth="1"/>
    <col min="7206" max="7404" width="11.42578125" style="167"/>
    <col min="7405" max="7405" width="20.28515625" style="167" customWidth="1"/>
    <col min="7406" max="7406" width="13.42578125" style="167" customWidth="1"/>
    <col min="7407" max="7407" width="2.85546875" style="167" customWidth="1"/>
    <col min="7408" max="7408" width="11.42578125" style="167"/>
    <col min="7409" max="7409" width="1.5703125" style="167" customWidth="1"/>
    <col min="7410" max="7414" width="11.42578125" style="167"/>
    <col min="7415" max="7415" width="1" style="167" customWidth="1"/>
    <col min="7416" max="7416" width="2.140625" style="167" customWidth="1"/>
    <col min="7417" max="7417" width="11.42578125" style="167"/>
    <col min="7418" max="7418" width="1.7109375" style="167" customWidth="1"/>
    <col min="7419" max="7420" width="11.42578125" style="167"/>
    <col min="7421" max="7421" width="4" style="167" customWidth="1"/>
    <col min="7422" max="7422" width="10.7109375" style="167" customWidth="1"/>
    <col min="7423" max="7423" width="1.85546875" style="167" customWidth="1"/>
    <col min="7424" max="7424" width="11.42578125" style="167"/>
    <col min="7425" max="7425" width="3.7109375" style="167" customWidth="1"/>
    <col min="7426" max="7426" width="12.7109375" style="167" customWidth="1"/>
    <col min="7427" max="7430" width="11.42578125" style="167"/>
    <col min="7431" max="7431" width="0.85546875" style="167" customWidth="1"/>
    <col min="7432" max="7432" width="1.85546875" style="167" customWidth="1"/>
    <col min="7433" max="7433" width="11.42578125" style="167"/>
    <col min="7434" max="7434" width="0.7109375" style="167" customWidth="1"/>
    <col min="7435" max="7437" width="11.42578125" style="167"/>
    <col min="7438" max="7438" width="0" style="167" hidden="1" customWidth="1"/>
    <col min="7439" max="7440" width="11.42578125" style="167"/>
    <col min="7441" max="7441" width="1.42578125" style="167" customWidth="1"/>
    <col min="7442" max="7442" width="2.42578125" style="167" customWidth="1"/>
    <col min="7443" max="7443" width="0.42578125" style="167" customWidth="1"/>
    <col min="7444" max="7447" width="11.42578125" style="167"/>
    <col min="7448" max="7448" width="3.5703125" style="167" customWidth="1"/>
    <col min="7449" max="7449" width="11.140625" style="167" customWidth="1"/>
    <col min="7450" max="7450" width="0.7109375" style="167" customWidth="1"/>
    <col min="7451" max="7451" width="3.5703125" style="167" customWidth="1"/>
    <col min="7452" max="7452" width="10.140625" style="167" customWidth="1"/>
    <col min="7453" max="7453" width="11.42578125" style="167"/>
    <col min="7454" max="7454" width="16.42578125" style="167" customWidth="1"/>
    <col min="7455" max="7455" width="3" style="167" customWidth="1"/>
    <col min="7456" max="7456" width="11.42578125" style="167"/>
    <col min="7457" max="7457" width="2.5703125" style="167" customWidth="1"/>
    <col min="7458" max="7458" width="15" style="167" customWidth="1"/>
    <col min="7459" max="7459" width="24.140625" style="167" customWidth="1"/>
    <col min="7460" max="7460" width="8.28515625" style="167" customWidth="1"/>
    <col min="7461" max="7461" width="0.7109375" style="167" customWidth="1"/>
    <col min="7462" max="7660" width="11.42578125" style="167"/>
    <col min="7661" max="7661" width="20.28515625" style="167" customWidth="1"/>
    <col min="7662" max="7662" width="13.42578125" style="167" customWidth="1"/>
    <col min="7663" max="7663" width="2.85546875" style="167" customWidth="1"/>
    <col min="7664" max="7664" width="11.42578125" style="167"/>
    <col min="7665" max="7665" width="1.5703125" style="167" customWidth="1"/>
    <col min="7666" max="7670" width="11.42578125" style="167"/>
    <col min="7671" max="7671" width="1" style="167" customWidth="1"/>
    <col min="7672" max="7672" width="2.140625" style="167" customWidth="1"/>
    <col min="7673" max="7673" width="11.42578125" style="167"/>
    <col min="7674" max="7674" width="1.7109375" style="167" customWidth="1"/>
    <col min="7675" max="7676" width="11.42578125" style="167"/>
    <col min="7677" max="7677" width="4" style="167" customWidth="1"/>
    <col min="7678" max="7678" width="10.7109375" style="167" customWidth="1"/>
    <col min="7679" max="7679" width="1.85546875" style="167" customWidth="1"/>
    <col min="7680" max="7680" width="11.42578125" style="167"/>
    <col min="7681" max="7681" width="3.7109375" style="167" customWidth="1"/>
    <col min="7682" max="7682" width="12.7109375" style="167" customWidth="1"/>
    <col min="7683" max="7686" width="11.42578125" style="167"/>
    <col min="7687" max="7687" width="0.85546875" style="167" customWidth="1"/>
    <col min="7688" max="7688" width="1.85546875" style="167" customWidth="1"/>
    <col min="7689" max="7689" width="11.42578125" style="167"/>
    <col min="7690" max="7690" width="0.7109375" style="167" customWidth="1"/>
    <col min="7691" max="7693" width="11.42578125" style="167"/>
    <col min="7694" max="7694" width="0" style="167" hidden="1" customWidth="1"/>
    <col min="7695" max="7696" width="11.42578125" style="167"/>
    <col min="7697" max="7697" width="1.42578125" style="167" customWidth="1"/>
    <col min="7698" max="7698" width="2.42578125" style="167" customWidth="1"/>
    <col min="7699" max="7699" width="0.42578125" style="167" customWidth="1"/>
    <col min="7700" max="7703" width="11.42578125" style="167"/>
    <col min="7704" max="7704" width="3.5703125" style="167" customWidth="1"/>
    <col min="7705" max="7705" width="11.140625" style="167" customWidth="1"/>
    <col min="7706" max="7706" width="0.7109375" style="167" customWidth="1"/>
    <col min="7707" max="7707" width="3.5703125" style="167" customWidth="1"/>
    <col min="7708" max="7708" width="10.140625" style="167" customWidth="1"/>
    <col min="7709" max="7709" width="11.42578125" style="167"/>
    <col min="7710" max="7710" width="16.42578125" style="167" customWidth="1"/>
    <col min="7711" max="7711" width="3" style="167" customWidth="1"/>
    <col min="7712" max="7712" width="11.42578125" style="167"/>
    <col min="7713" max="7713" width="2.5703125" style="167" customWidth="1"/>
    <col min="7714" max="7714" width="15" style="167" customWidth="1"/>
    <col min="7715" max="7715" width="24.140625" style="167" customWidth="1"/>
    <col min="7716" max="7716" width="8.28515625" style="167" customWidth="1"/>
    <col min="7717" max="7717" width="0.7109375" style="167" customWidth="1"/>
    <col min="7718" max="7916" width="11.42578125" style="167"/>
    <col min="7917" max="7917" width="20.28515625" style="167" customWidth="1"/>
    <col min="7918" max="7918" width="13.42578125" style="167" customWidth="1"/>
    <col min="7919" max="7919" width="2.85546875" style="167" customWidth="1"/>
    <col min="7920" max="7920" width="11.42578125" style="167"/>
    <col min="7921" max="7921" width="1.5703125" style="167" customWidth="1"/>
    <col min="7922" max="7926" width="11.42578125" style="167"/>
    <col min="7927" max="7927" width="1" style="167" customWidth="1"/>
    <col min="7928" max="7928" width="2.140625" style="167" customWidth="1"/>
    <col min="7929" max="7929" width="11.42578125" style="167"/>
    <col min="7930" max="7930" width="1.7109375" style="167" customWidth="1"/>
    <col min="7931" max="7932" width="11.42578125" style="167"/>
    <col min="7933" max="7933" width="4" style="167" customWidth="1"/>
    <col min="7934" max="7934" width="10.7109375" style="167" customWidth="1"/>
    <col min="7935" max="7935" width="1.85546875" style="167" customWidth="1"/>
    <col min="7936" max="7936" width="11.42578125" style="167"/>
    <col min="7937" max="7937" width="3.7109375" style="167" customWidth="1"/>
    <col min="7938" max="7938" width="12.7109375" style="167" customWidth="1"/>
    <col min="7939" max="7942" width="11.42578125" style="167"/>
    <col min="7943" max="7943" width="0.85546875" style="167" customWidth="1"/>
    <col min="7944" max="7944" width="1.85546875" style="167" customWidth="1"/>
    <col min="7945" max="7945" width="11.42578125" style="167"/>
    <col min="7946" max="7946" width="0.7109375" style="167" customWidth="1"/>
    <col min="7947" max="7949" width="11.42578125" style="167"/>
    <col min="7950" max="7950" width="0" style="167" hidden="1" customWidth="1"/>
    <col min="7951" max="7952" width="11.42578125" style="167"/>
    <col min="7953" max="7953" width="1.42578125" style="167" customWidth="1"/>
    <col min="7954" max="7954" width="2.42578125" style="167" customWidth="1"/>
    <col min="7955" max="7955" width="0.42578125" style="167" customWidth="1"/>
    <col min="7956" max="7959" width="11.42578125" style="167"/>
    <col min="7960" max="7960" width="3.5703125" style="167" customWidth="1"/>
    <col min="7961" max="7961" width="11.140625" style="167" customWidth="1"/>
    <col min="7962" max="7962" width="0.7109375" style="167" customWidth="1"/>
    <col min="7963" max="7963" width="3.5703125" style="167" customWidth="1"/>
    <col min="7964" max="7964" width="10.140625" style="167" customWidth="1"/>
    <col min="7965" max="7965" width="11.42578125" style="167"/>
    <col min="7966" max="7966" width="16.42578125" style="167" customWidth="1"/>
    <col min="7967" max="7967" width="3" style="167" customWidth="1"/>
    <col min="7968" max="7968" width="11.42578125" style="167"/>
    <col min="7969" max="7969" width="2.5703125" style="167" customWidth="1"/>
    <col min="7970" max="7970" width="15" style="167" customWidth="1"/>
    <col min="7971" max="7971" width="24.140625" style="167" customWidth="1"/>
    <col min="7972" max="7972" width="8.28515625" style="167" customWidth="1"/>
    <col min="7973" max="7973" width="0.7109375" style="167" customWidth="1"/>
    <col min="7974" max="8172" width="11.42578125" style="167"/>
    <col min="8173" max="8173" width="20.28515625" style="167" customWidth="1"/>
    <col min="8174" max="8174" width="13.42578125" style="167" customWidth="1"/>
    <col min="8175" max="8175" width="2.85546875" style="167" customWidth="1"/>
    <col min="8176" max="8176" width="11.42578125" style="167"/>
    <col min="8177" max="8177" width="1.5703125" style="167" customWidth="1"/>
    <col min="8178" max="8182" width="11.42578125" style="167"/>
    <col min="8183" max="8183" width="1" style="167" customWidth="1"/>
    <col min="8184" max="8184" width="2.140625" style="167" customWidth="1"/>
    <col min="8185" max="8185" width="11.42578125" style="167"/>
    <col min="8186" max="8186" width="1.7109375" style="167" customWidth="1"/>
    <col min="8187" max="8188" width="11.42578125" style="167"/>
    <col min="8189" max="8189" width="4" style="167" customWidth="1"/>
    <col min="8190" max="8190" width="10.7109375" style="167" customWidth="1"/>
    <col min="8191" max="8191" width="1.85546875" style="167" customWidth="1"/>
    <col min="8192" max="8192" width="11.42578125" style="167"/>
    <col min="8193" max="8193" width="3.7109375" style="167" customWidth="1"/>
    <col min="8194" max="8194" width="12.7109375" style="167" customWidth="1"/>
    <col min="8195" max="8198" width="11.42578125" style="167"/>
    <col min="8199" max="8199" width="0.85546875" style="167" customWidth="1"/>
    <col min="8200" max="8200" width="1.85546875" style="167" customWidth="1"/>
    <col min="8201" max="8201" width="11.42578125" style="167"/>
    <col min="8202" max="8202" width="0.7109375" style="167" customWidth="1"/>
    <col min="8203" max="8205" width="11.42578125" style="167"/>
    <col min="8206" max="8206" width="0" style="167" hidden="1" customWidth="1"/>
    <col min="8207" max="8208" width="11.42578125" style="167"/>
    <col min="8209" max="8209" width="1.42578125" style="167" customWidth="1"/>
    <col min="8210" max="8210" width="2.42578125" style="167" customWidth="1"/>
    <col min="8211" max="8211" width="0.42578125" style="167" customWidth="1"/>
    <col min="8212" max="8215" width="11.42578125" style="167"/>
    <col min="8216" max="8216" width="3.5703125" style="167" customWidth="1"/>
    <col min="8217" max="8217" width="11.140625" style="167" customWidth="1"/>
    <col min="8218" max="8218" width="0.7109375" style="167" customWidth="1"/>
    <col min="8219" max="8219" width="3.5703125" style="167" customWidth="1"/>
    <col min="8220" max="8220" width="10.140625" style="167" customWidth="1"/>
    <col min="8221" max="8221" width="11.42578125" style="167"/>
    <col min="8222" max="8222" width="16.42578125" style="167" customWidth="1"/>
    <col min="8223" max="8223" width="3" style="167" customWidth="1"/>
    <col min="8224" max="8224" width="11.42578125" style="167"/>
    <col min="8225" max="8225" width="2.5703125" style="167" customWidth="1"/>
    <col min="8226" max="8226" width="15" style="167" customWidth="1"/>
    <col min="8227" max="8227" width="24.140625" style="167" customWidth="1"/>
    <col min="8228" max="8228" width="8.28515625" style="167" customWidth="1"/>
    <col min="8229" max="8229" width="0.7109375" style="167" customWidth="1"/>
    <col min="8230" max="8428" width="11.42578125" style="167"/>
    <col min="8429" max="8429" width="20.28515625" style="167" customWidth="1"/>
    <col min="8430" max="8430" width="13.42578125" style="167" customWidth="1"/>
    <col min="8431" max="8431" width="2.85546875" style="167" customWidth="1"/>
    <col min="8432" max="8432" width="11.42578125" style="167"/>
    <col min="8433" max="8433" width="1.5703125" style="167" customWidth="1"/>
    <col min="8434" max="8438" width="11.42578125" style="167"/>
    <col min="8439" max="8439" width="1" style="167" customWidth="1"/>
    <col min="8440" max="8440" width="2.140625" style="167" customWidth="1"/>
    <col min="8441" max="8441" width="11.42578125" style="167"/>
    <col min="8442" max="8442" width="1.7109375" style="167" customWidth="1"/>
    <col min="8443" max="8444" width="11.42578125" style="167"/>
    <col min="8445" max="8445" width="4" style="167" customWidth="1"/>
    <col min="8446" max="8446" width="10.7109375" style="167" customWidth="1"/>
    <col min="8447" max="8447" width="1.85546875" style="167" customWidth="1"/>
    <col min="8448" max="8448" width="11.42578125" style="167"/>
    <col min="8449" max="8449" width="3.7109375" style="167" customWidth="1"/>
    <col min="8450" max="8450" width="12.7109375" style="167" customWidth="1"/>
    <col min="8451" max="8454" width="11.42578125" style="167"/>
    <col min="8455" max="8455" width="0.85546875" style="167" customWidth="1"/>
    <col min="8456" max="8456" width="1.85546875" style="167" customWidth="1"/>
    <col min="8457" max="8457" width="11.42578125" style="167"/>
    <col min="8458" max="8458" width="0.7109375" style="167" customWidth="1"/>
    <col min="8459" max="8461" width="11.42578125" style="167"/>
    <col min="8462" max="8462" width="0" style="167" hidden="1" customWidth="1"/>
    <col min="8463" max="8464" width="11.42578125" style="167"/>
    <col min="8465" max="8465" width="1.42578125" style="167" customWidth="1"/>
    <col min="8466" max="8466" width="2.42578125" style="167" customWidth="1"/>
    <col min="8467" max="8467" width="0.42578125" style="167" customWidth="1"/>
    <col min="8468" max="8471" width="11.42578125" style="167"/>
    <col min="8472" max="8472" width="3.5703125" style="167" customWidth="1"/>
    <col min="8473" max="8473" width="11.140625" style="167" customWidth="1"/>
    <col min="8474" max="8474" width="0.7109375" style="167" customWidth="1"/>
    <col min="8475" max="8475" width="3.5703125" style="167" customWidth="1"/>
    <col min="8476" max="8476" width="10.140625" style="167" customWidth="1"/>
    <col min="8477" max="8477" width="11.42578125" style="167"/>
    <col min="8478" max="8478" width="16.42578125" style="167" customWidth="1"/>
    <col min="8479" max="8479" width="3" style="167" customWidth="1"/>
    <col min="8480" max="8480" width="11.42578125" style="167"/>
    <col min="8481" max="8481" width="2.5703125" style="167" customWidth="1"/>
    <col min="8482" max="8482" width="15" style="167" customWidth="1"/>
    <col min="8483" max="8483" width="24.140625" style="167" customWidth="1"/>
    <col min="8484" max="8484" width="8.28515625" style="167" customWidth="1"/>
    <col min="8485" max="8485" width="0.7109375" style="167" customWidth="1"/>
    <col min="8486" max="8684" width="11.42578125" style="167"/>
    <col min="8685" max="8685" width="20.28515625" style="167" customWidth="1"/>
    <col min="8686" max="8686" width="13.42578125" style="167" customWidth="1"/>
    <col min="8687" max="8687" width="2.85546875" style="167" customWidth="1"/>
    <col min="8688" max="8688" width="11.42578125" style="167"/>
    <col min="8689" max="8689" width="1.5703125" style="167" customWidth="1"/>
    <col min="8690" max="8694" width="11.42578125" style="167"/>
    <col min="8695" max="8695" width="1" style="167" customWidth="1"/>
    <col min="8696" max="8696" width="2.140625" style="167" customWidth="1"/>
    <col min="8697" max="8697" width="11.42578125" style="167"/>
    <col min="8698" max="8698" width="1.7109375" style="167" customWidth="1"/>
    <col min="8699" max="8700" width="11.42578125" style="167"/>
    <col min="8701" max="8701" width="4" style="167" customWidth="1"/>
    <col min="8702" max="8702" width="10.7109375" style="167" customWidth="1"/>
    <col min="8703" max="8703" width="1.85546875" style="167" customWidth="1"/>
    <col min="8704" max="8704" width="11.42578125" style="167"/>
    <col min="8705" max="8705" width="3.7109375" style="167" customWidth="1"/>
    <col min="8706" max="8706" width="12.7109375" style="167" customWidth="1"/>
    <col min="8707" max="8710" width="11.42578125" style="167"/>
    <col min="8711" max="8711" width="0.85546875" style="167" customWidth="1"/>
    <col min="8712" max="8712" width="1.85546875" style="167" customWidth="1"/>
    <col min="8713" max="8713" width="11.42578125" style="167"/>
    <col min="8714" max="8714" width="0.7109375" style="167" customWidth="1"/>
    <col min="8715" max="8717" width="11.42578125" style="167"/>
    <col min="8718" max="8718" width="0" style="167" hidden="1" customWidth="1"/>
    <col min="8719" max="8720" width="11.42578125" style="167"/>
    <col min="8721" max="8721" width="1.42578125" style="167" customWidth="1"/>
    <col min="8722" max="8722" width="2.42578125" style="167" customWidth="1"/>
    <col min="8723" max="8723" width="0.42578125" style="167" customWidth="1"/>
    <col min="8724" max="8727" width="11.42578125" style="167"/>
    <col min="8728" max="8728" width="3.5703125" style="167" customWidth="1"/>
    <col min="8729" max="8729" width="11.140625" style="167" customWidth="1"/>
    <col min="8730" max="8730" width="0.7109375" style="167" customWidth="1"/>
    <col min="8731" max="8731" width="3.5703125" style="167" customWidth="1"/>
    <col min="8732" max="8732" width="10.140625" style="167" customWidth="1"/>
    <col min="8733" max="8733" width="11.42578125" style="167"/>
    <col min="8734" max="8734" width="16.42578125" style="167" customWidth="1"/>
    <col min="8735" max="8735" width="3" style="167" customWidth="1"/>
    <col min="8736" max="8736" width="11.42578125" style="167"/>
    <col min="8737" max="8737" width="2.5703125" style="167" customWidth="1"/>
    <col min="8738" max="8738" width="15" style="167" customWidth="1"/>
    <col min="8739" max="8739" width="24.140625" style="167" customWidth="1"/>
    <col min="8740" max="8740" width="8.28515625" style="167" customWidth="1"/>
    <col min="8741" max="8741" width="0.7109375" style="167" customWidth="1"/>
    <col min="8742" max="8940" width="11.42578125" style="167"/>
    <col min="8941" max="8941" width="20.28515625" style="167" customWidth="1"/>
    <col min="8942" max="8942" width="13.42578125" style="167" customWidth="1"/>
    <col min="8943" max="8943" width="2.85546875" style="167" customWidth="1"/>
    <col min="8944" max="8944" width="11.42578125" style="167"/>
    <col min="8945" max="8945" width="1.5703125" style="167" customWidth="1"/>
    <col min="8946" max="8950" width="11.42578125" style="167"/>
    <col min="8951" max="8951" width="1" style="167" customWidth="1"/>
    <col min="8952" max="8952" width="2.140625" style="167" customWidth="1"/>
    <col min="8953" max="8953" width="11.42578125" style="167"/>
    <col min="8954" max="8954" width="1.7109375" style="167" customWidth="1"/>
    <col min="8955" max="8956" width="11.42578125" style="167"/>
    <col min="8957" max="8957" width="4" style="167" customWidth="1"/>
    <col min="8958" max="8958" width="10.7109375" style="167" customWidth="1"/>
    <col min="8959" max="8959" width="1.85546875" style="167" customWidth="1"/>
    <col min="8960" max="8960" width="11.42578125" style="167"/>
    <col min="8961" max="8961" width="3.7109375" style="167" customWidth="1"/>
    <col min="8962" max="8962" width="12.7109375" style="167" customWidth="1"/>
    <col min="8963" max="8966" width="11.42578125" style="167"/>
    <col min="8967" max="8967" width="0.85546875" style="167" customWidth="1"/>
    <col min="8968" max="8968" width="1.85546875" style="167" customWidth="1"/>
    <col min="8969" max="8969" width="11.42578125" style="167"/>
    <col min="8970" max="8970" width="0.7109375" style="167" customWidth="1"/>
    <col min="8971" max="8973" width="11.42578125" style="167"/>
    <col min="8974" max="8974" width="0" style="167" hidden="1" customWidth="1"/>
    <col min="8975" max="8976" width="11.42578125" style="167"/>
    <col min="8977" max="8977" width="1.42578125" style="167" customWidth="1"/>
    <col min="8978" max="8978" width="2.42578125" style="167" customWidth="1"/>
    <col min="8979" max="8979" width="0.42578125" style="167" customWidth="1"/>
    <col min="8980" max="8983" width="11.42578125" style="167"/>
    <col min="8984" max="8984" width="3.5703125" style="167" customWidth="1"/>
    <col min="8985" max="8985" width="11.140625" style="167" customWidth="1"/>
    <col min="8986" max="8986" width="0.7109375" style="167" customWidth="1"/>
    <col min="8987" max="8987" width="3.5703125" style="167" customWidth="1"/>
    <col min="8988" max="8988" width="10.140625" style="167" customWidth="1"/>
    <col min="8989" max="8989" width="11.42578125" style="167"/>
    <col min="8990" max="8990" width="16.42578125" style="167" customWidth="1"/>
    <col min="8991" max="8991" width="3" style="167" customWidth="1"/>
    <col min="8992" max="8992" width="11.42578125" style="167"/>
    <col min="8993" max="8993" width="2.5703125" style="167" customWidth="1"/>
    <col min="8994" max="8994" width="15" style="167" customWidth="1"/>
    <col min="8995" max="8995" width="24.140625" style="167" customWidth="1"/>
    <col min="8996" max="8996" width="8.28515625" style="167" customWidth="1"/>
    <col min="8997" max="8997" width="0.7109375" style="167" customWidth="1"/>
    <col min="8998" max="9196" width="11.42578125" style="167"/>
    <col min="9197" max="9197" width="20.28515625" style="167" customWidth="1"/>
    <col min="9198" max="9198" width="13.42578125" style="167" customWidth="1"/>
    <col min="9199" max="9199" width="2.85546875" style="167" customWidth="1"/>
    <col min="9200" max="9200" width="11.42578125" style="167"/>
    <col min="9201" max="9201" width="1.5703125" style="167" customWidth="1"/>
    <col min="9202" max="9206" width="11.42578125" style="167"/>
    <col min="9207" max="9207" width="1" style="167" customWidth="1"/>
    <col min="9208" max="9208" width="2.140625" style="167" customWidth="1"/>
    <col min="9209" max="9209" width="11.42578125" style="167"/>
    <col min="9210" max="9210" width="1.7109375" style="167" customWidth="1"/>
    <col min="9211" max="9212" width="11.42578125" style="167"/>
    <col min="9213" max="9213" width="4" style="167" customWidth="1"/>
    <col min="9214" max="9214" width="10.7109375" style="167" customWidth="1"/>
    <col min="9215" max="9215" width="1.85546875" style="167" customWidth="1"/>
    <col min="9216" max="9216" width="11.42578125" style="167"/>
    <col min="9217" max="9217" width="3.7109375" style="167" customWidth="1"/>
    <col min="9218" max="9218" width="12.7109375" style="167" customWidth="1"/>
    <col min="9219" max="9222" width="11.42578125" style="167"/>
    <col min="9223" max="9223" width="0.85546875" style="167" customWidth="1"/>
    <col min="9224" max="9224" width="1.85546875" style="167" customWidth="1"/>
    <col min="9225" max="9225" width="11.42578125" style="167"/>
    <col min="9226" max="9226" width="0.7109375" style="167" customWidth="1"/>
    <col min="9227" max="9229" width="11.42578125" style="167"/>
    <col min="9230" max="9230" width="0" style="167" hidden="1" customWidth="1"/>
    <col min="9231" max="9232" width="11.42578125" style="167"/>
    <col min="9233" max="9233" width="1.42578125" style="167" customWidth="1"/>
    <col min="9234" max="9234" width="2.42578125" style="167" customWidth="1"/>
    <col min="9235" max="9235" width="0.42578125" style="167" customWidth="1"/>
    <col min="9236" max="9239" width="11.42578125" style="167"/>
    <col min="9240" max="9240" width="3.5703125" style="167" customWidth="1"/>
    <col min="9241" max="9241" width="11.140625" style="167" customWidth="1"/>
    <col min="9242" max="9242" width="0.7109375" style="167" customWidth="1"/>
    <col min="9243" max="9243" width="3.5703125" style="167" customWidth="1"/>
    <col min="9244" max="9244" width="10.140625" style="167" customWidth="1"/>
    <col min="9245" max="9245" width="11.42578125" style="167"/>
    <col min="9246" max="9246" width="16.42578125" style="167" customWidth="1"/>
    <col min="9247" max="9247" width="3" style="167" customWidth="1"/>
    <col min="9248" max="9248" width="11.42578125" style="167"/>
    <col min="9249" max="9249" width="2.5703125" style="167" customWidth="1"/>
    <col min="9250" max="9250" width="15" style="167" customWidth="1"/>
    <col min="9251" max="9251" width="24.140625" style="167" customWidth="1"/>
    <col min="9252" max="9252" width="8.28515625" style="167" customWidth="1"/>
    <col min="9253" max="9253" width="0.7109375" style="167" customWidth="1"/>
    <col min="9254" max="9452" width="11.42578125" style="167"/>
    <col min="9453" max="9453" width="20.28515625" style="167" customWidth="1"/>
    <col min="9454" max="9454" width="13.42578125" style="167" customWidth="1"/>
    <col min="9455" max="9455" width="2.85546875" style="167" customWidth="1"/>
    <col min="9456" max="9456" width="11.42578125" style="167"/>
    <col min="9457" max="9457" width="1.5703125" style="167" customWidth="1"/>
    <col min="9458" max="9462" width="11.42578125" style="167"/>
    <col min="9463" max="9463" width="1" style="167" customWidth="1"/>
    <col min="9464" max="9464" width="2.140625" style="167" customWidth="1"/>
    <col min="9465" max="9465" width="11.42578125" style="167"/>
    <col min="9466" max="9466" width="1.7109375" style="167" customWidth="1"/>
    <col min="9467" max="9468" width="11.42578125" style="167"/>
    <col min="9469" max="9469" width="4" style="167" customWidth="1"/>
    <col min="9470" max="9470" width="10.7109375" style="167" customWidth="1"/>
    <col min="9471" max="9471" width="1.85546875" style="167" customWidth="1"/>
    <col min="9472" max="9472" width="11.42578125" style="167"/>
    <col min="9473" max="9473" width="3.7109375" style="167" customWidth="1"/>
    <col min="9474" max="9474" width="12.7109375" style="167" customWidth="1"/>
    <col min="9475" max="9478" width="11.42578125" style="167"/>
    <col min="9479" max="9479" width="0.85546875" style="167" customWidth="1"/>
    <col min="9480" max="9480" width="1.85546875" style="167" customWidth="1"/>
    <col min="9481" max="9481" width="11.42578125" style="167"/>
    <col min="9482" max="9482" width="0.7109375" style="167" customWidth="1"/>
    <col min="9483" max="9485" width="11.42578125" style="167"/>
    <col min="9486" max="9486" width="0" style="167" hidden="1" customWidth="1"/>
    <col min="9487" max="9488" width="11.42578125" style="167"/>
    <col min="9489" max="9489" width="1.42578125" style="167" customWidth="1"/>
    <col min="9490" max="9490" width="2.42578125" style="167" customWidth="1"/>
    <col min="9491" max="9491" width="0.42578125" style="167" customWidth="1"/>
    <col min="9492" max="9495" width="11.42578125" style="167"/>
    <col min="9496" max="9496" width="3.5703125" style="167" customWidth="1"/>
    <col min="9497" max="9497" width="11.140625" style="167" customWidth="1"/>
    <col min="9498" max="9498" width="0.7109375" style="167" customWidth="1"/>
    <col min="9499" max="9499" width="3.5703125" style="167" customWidth="1"/>
    <col min="9500" max="9500" width="10.140625" style="167" customWidth="1"/>
    <col min="9501" max="9501" width="11.42578125" style="167"/>
    <col min="9502" max="9502" width="16.42578125" style="167" customWidth="1"/>
    <col min="9503" max="9503" width="3" style="167" customWidth="1"/>
    <col min="9504" max="9504" width="11.42578125" style="167"/>
    <col min="9505" max="9505" width="2.5703125" style="167" customWidth="1"/>
    <col min="9506" max="9506" width="15" style="167" customWidth="1"/>
    <col min="9507" max="9507" width="24.140625" style="167" customWidth="1"/>
    <col min="9508" max="9508" width="8.28515625" style="167" customWidth="1"/>
    <col min="9509" max="9509" width="0.7109375" style="167" customWidth="1"/>
    <col min="9510" max="9708" width="11.42578125" style="167"/>
    <col min="9709" max="9709" width="20.28515625" style="167" customWidth="1"/>
    <col min="9710" max="9710" width="13.42578125" style="167" customWidth="1"/>
    <col min="9711" max="9711" width="2.85546875" style="167" customWidth="1"/>
    <col min="9712" max="9712" width="11.42578125" style="167"/>
    <col min="9713" max="9713" width="1.5703125" style="167" customWidth="1"/>
    <col min="9714" max="9718" width="11.42578125" style="167"/>
    <col min="9719" max="9719" width="1" style="167" customWidth="1"/>
    <col min="9720" max="9720" width="2.140625" style="167" customWidth="1"/>
    <col min="9721" max="9721" width="11.42578125" style="167"/>
    <col min="9722" max="9722" width="1.7109375" style="167" customWidth="1"/>
    <col min="9723" max="9724" width="11.42578125" style="167"/>
    <col min="9725" max="9725" width="4" style="167" customWidth="1"/>
    <col min="9726" max="9726" width="10.7109375" style="167" customWidth="1"/>
    <col min="9727" max="9727" width="1.85546875" style="167" customWidth="1"/>
    <col min="9728" max="9728" width="11.42578125" style="167"/>
    <col min="9729" max="9729" width="3.7109375" style="167" customWidth="1"/>
    <col min="9730" max="9730" width="12.7109375" style="167" customWidth="1"/>
    <col min="9731" max="9734" width="11.42578125" style="167"/>
    <col min="9735" max="9735" width="0.85546875" style="167" customWidth="1"/>
    <col min="9736" max="9736" width="1.85546875" style="167" customWidth="1"/>
    <col min="9737" max="9737" width="11.42578125" style="167"/>
    <col min="9738" max="9738" width="0.7109375" style="167" customWidth="1"/>
    <col min="9739" max="9741" width="11.42578125" style="167"/>
    <col min="9742" max="9742" width="0" style="167" hidden="1" customWidth="1"/>
    <col min="9743" max="9744" width="11.42578125" style="167"/>
    <col min="9745" max="9745" width="1.42578125" style="167" customWidth="1"/>
    <col min="9746" max="9746" width="2.42578125" style="167" customWidth="1"/>
    <col min="9747" max="9747" width="0.42578125" style="167" customWidth="1"/>
    <col min="9748" max="9751" width="11.42578125" style="167"/>
    <col min="9752" max="9752" width="3.5703125" style="167" customWidth="1"/>
    <col min="9753" max="9753" width="11.140625" style="167" customWidth="1"/>
    <col min="9754" max="9754" width="0.7109375" style="167" customWidth="1"/>
    <col min="9755" max="9755" width="3.5703125" style="167" customWidth="1"/>
    <col min="9756" max="9756" width="10.140625" style="167" customWidth="1"/>
    <col min="9757" max="9757" width="11.42578125" style="167"/>
    <col min="9758" max="9758" width="16.42578125" style="167" customWidth="1"/>
    <col min="9759" max="9759" width="3" style="167" customWidth="1"/>
    <col min="9760" max="9760" width="11.42578125" style="167"/>
    <col min="9761" max="9761" width="2.5703125" style="167" customWidth="1"/>
    <col min="9762" max="9762" width="15" style="167" customWidth="1"/>
    <col min="9763" max="9763" width="24.140625" style="167" customWidth="1"/>
    <col min="9764" max="9764" width="8.28515625" style="167" customWidth="1"/>
    <col min="9765" max="9765" width="0.7109375" style="167" customWidth="1"/>
    <col min="9766" max="9964" width="11.42578125" style="167"/>
    <col min="9965" max="9965" width="20.28515625" style="167" customWidth="1"/>
    <col min="9966" max="9966" width="13.42578125" style="167" customWidth="1"/>
    <col min="9967" max="9967" width="2.85546875" style="167" customWidth="1"/>
    <col min="9968" max="9968" width="11.42578125" style="167"/>
    <col min="9969" max="9969" width="1.5703125" style="167" customWidth="1"/>
    <col min="9970" max="9974" width="11.42578125" style="167"/>
    <col min="9975" max="9975" width="1" style="167" customWidth="1"/>
    <col min="9976" max="9976" width="2.140625" style="167" customWidth="1"/>
    <col min="9977" max="9977" width="11.42578125" style="167"/>
    <col min="9978" max="9978" width="1.7109375" style="167" customWidth="1"/>
    <col min="9979" max="9980" width="11.42578125" style="167"/>
    <col min="9981" max="9981" width="4" style="167" customWidth="1"/>
    <col min="9982" max="9982" width="10.7109375" style="167" customWidth="1"/>
    <col min="9983" max="9983" width="1.85546875" style="167" customWidth="1"/>
    <col min="9984" max="9984" width="11.42578125" style="167"/>
    <col min="9985" max="9985" width="3.7109375" style="167" customWidth="1"/>
    <col min="9986" max="9986" width="12.7109375" style="167" customWidth="1"/>
    <col min="9987" max="9990" width="11.42578125" style="167"/>
    <col min="9991" max="9991" width="0.85546875" style="167" customWidth="1"/>
    <col min="9992" max="9992" width="1.85546875" style="167" customWidth="1"/>
    <col min="9993" max="9993" width="11.42578125" style="167"/>
    <col min="9994" max="9994" width="0.7109375" style="167" customWidth="1"/>
    <col min="9995" max="9997" width="11.42578125" style="167"/>
    <col min="9998" max="9998" width="0" style="167" hidden="1" customWidth="1"/>
    <col min="9999" max="10000" width="11.42578125" style="167"/>
    <col min="10001" max="10001" width="1.42578125" style="167" customWidth="1"/>
    <col min="10002" max="10002" width="2.42578125" style="167" customWidth="1"/>
    <col min="10003" max="10003" width="0.42578125" style="167" customWidth="1"/>
    <col min="10004" max="10007" width="11.42578125" style="167"/>
    <col min="10008" max="10008" width="3.5703125" style="167" customWidth="1"/>
    <col min="10009" max="10009" width="11.140625" style="167" customWidth="1"/>
    <col min="10010" max="10010" width="0.7109375" style="167" customWidth="1"/>
    <col min="10011" max="10011" width="3.5703125" style="167" customWidth="1"/>
    <col min="10012" max="10012" width="10.140625" style="167" customWidth="1"/>
    <col min="10013" max="10013" width="11.42578125" style="167"/>
    <col min="10014" max="10014" width="16.42578125" style="167" customWidth="1"/>
    <col min="10015" max="10015" width="3" style="167" customWidth="1"/>
    <col min="10016" max="10016" width="11.42578125" style="167"/>
    <col min="10017" max="10017" width="2.5703125" style="167" customWidth="1"/>
    <col min="10018" max="10018" width="15" style="167" customWidth="1"/>
    <col min="10019" max="10019" width="24.140625" style="167" customWidth="1"/>
    <col min="10020" max="10020" width="8.28515625" style="167" customWidth="1"/>
    <col min="10021" max="10021" width="0.7109375" style="167" customWidth="1"/>
    <col min="10022" max="10220" width="11.42578125" style="167"/>
    <col min="10221" max="10221" width="20.28515625" style="167" customWidth="1"/>
    <col min="10222" max="10222" width="13.42578125" style="167" customWidth="1"/>
    <col min="10223" max="10223" width="2.85546875" style="167" customWidth="1"/>
    <col min="10224" max="10224" width="11.42578125" style="167"/>
    <col min="10225" max="10225" width="1.5703125" style="167" customWidth="1"/>
    <col min="10226" max="10230" width="11.42578125" style="167"/>
    <col min="10231" max="10231" width="1" style="167" customWidth="1"/>
    <col min="10232" max="10232" width="2.140625" style="167" customWidth="1"/>
    <col min="10233" max="10233" width="11.42578125" style="167"/>
    <col min="10234" max="10234" width="1.7109375" style="167" customWidth="1"/>
    <col min="10235" max="10236" width="11.42578125" style="167"/>
    <col min="10237" max="10237" width="4" style="167" customWidth="1"/>
    <col min="10238" max="10238" width="10.7109375" style="167" customWidth="1"/>
    <col min="10239" max="10239" width="1.85546875" style="167" customWidth="1"/>
    <col min="10240" max="10240" width="11.42578125" style="167"/>
    <col min="10241" max="10241" width="3.7109375" style="167" customWidth="1"/>
    <col min="10242" max="10242" width="12.7109375" style="167" customWidth="1"/>
    <col min="10243" max="10246" width="11.42578125" style="167"/>
    <col min="10247" max="10247" width="0.85546875" style="167" customWidth="1"/>
    <col min="10248" max="10248" width="1.85546875" style="167" customWidth="1"/>
    <col min="10249" max="10249" width="11.42578125" style="167"/>
    <col min="10250" max="10250" width="0.7109375" style="167" customWidth="1"/>
    <col min="10251" max="10253" width="11.42578125" style="167"/>
    <col min="10254" max="10254" width="0" style="167" hidden="1" customWidth="1"/>
    <col min="10255" max="10256" width="11.42578125" style="167"/>
    <col min="10257" max="10257" width="1.42578125" style="167" customWidth="1"/>
    <col min="10258" max="10258" width="2.42578125" style="167" customWidth="1"/>
    <col min="10259" max="10259" width="0.42578125" style="167" customWidth="1"/>
    <col min="10260" max="10263" width="11.42578125" style="167"/>
    <col min="10264" max="10264" width="3.5703125" style="167" customWidth="1"/>
    <col min="10265" max="10265" width="11.140625" style="167" customWidth="1"/>
    <col min="10266" max="10266" width="0.7109375" style="167" customWidth="1"/>
    <col min="10267" max="10267" width="3.5703125" style="167" customWidth="1"/>
    <col min="10268" max="10268" width="10.140625" style="167" customWidth="1"/>
    <col min="10269" max="10269" width="11.42578125" style="167"/>
    <col min="10270" max="10270" width="16.42578125" style="167" customWidth="1"/>
    <col min="10271" max="10271" width="3" style="167" customWidth="1"/>
    <col min="10272" max="10272" width="11.42578125" style="167"/>
    <col min="10273" max="10273" width="2.5703125" style="167" customWidth="1"/>
    <col min="10274" max="10274" width="15" style="167" customWidth="1"/>
    <col min="10275" max="10275" width="24.140625" style="167" customWidth="1"/>
    <col min="10276" max="10276" width="8.28515625" style="167" customWidth="1"/>
    <col min="10277" max="10277" width="0.7109375" style="167" customWidth="1"/>
    <col min="10278" max="10476" width="11.42578125" style="167"/>
    <col min="10477" max="10477" width="20.28515625" style="167" customWidth="1"/>
    <col min="10478" max="10478" width="13.42578125" style="167" customWidth="1"/>
    <col min="10479" max="10479" width="2.85546875" style="167" customWidth="1"/>
    <col min="10480" max="10480" width="11.42578125" style="167"/>
    <col min="10481" max="10481" width="1.5703125" style="167" customWidth="1"/>
    <col min="10482" max="10486" width="11.42578125" style="167"/>
    <col min="10487" max="10487" width="1" style="167" customWidth="1"/>
    <col min="10488" max="10488" width="2.140625" style="167" customWidth="1"/>
    <col min="10489" max="10489" width="11.42578125" style="167"/>
    <col min="10490" max="10490" width="1.7109375" style="167" customWidth="1"/>
    <col min="10491" max="10492" width="11.42578125" style="167"/>
    <col min="10493" max="10493" width="4" style="167" customWidth="1"/>
    <col min="10494" max="10494" width="10.7109375" style="167" customWidth="1"/>
    <col min="10495" max="10495" width="1.85546875" style="167" customWidth="1"/>
    <col min="10496" max="10496" width="11.42578125" style="167"/>
    <col min="10497" max="10497" width="3.7109375" style="167" customWidth="1"/>
    <col min="10498" max="10498" width="12.7109375" style="167" customWidth="1"/>
    <col min="10499" max="10502" width="11.42578125" style="167"/>
    <col min="10503" max="10503" width="0.85546875" style="167" customWidth="1"/>
    <col min="10504" max="10504" width="1.85546875" style="167" customWidth="1"/>
    <col min="10505" max="10505" width="11.42578125" style="167"/>
    <col min="10506" max="10506" width="0.7109375" style="167" customWidth="1"/>
    <col min="10507" max="10509" width="11.42578125" style="167"/>
    <col min="10510" max="10510" width="0" style="167" hidden="1" customWidth="1"/>
    <col min="10511" max="10512" width="11.42578125" style="167"/>
    <col min="10513" max="10513" width="1.42578125" style="167" customWidth="1"/>
    <col min="10514" max="10514" width="2.42578125" style="167" customWidth="1"/>
    <col min="10515" max="10515" width="0.42578125" style="167" customWidth="1"/>
    <col min="10516" max="10519" width="11.42578125" style="167"/>
    <col min="10520" max="10520" width="3.5703125" style="167" customWidth="1"/>
    <col min="10521" max="10521" width="11.140625" style="167" customWidth="1"/>
    <col min="10522" max="10522" width="0.7109375" style="167" customWidth="1"/>
    <col min="10523" max="10523" width="3.5703125" style="167" customWidth="1"/>
    <col min="10524" max="10524" width="10.140625" style="167" customWidth="1"/>
    <col min="10525" max="10525" width="11.42578125" style="167"/>
    <col min="10526" max="10526" width="16.42578125" style="167" customWidth="1"/>
    <col min="10527" max="10527" width="3" style="167" customWidth="1"/>
    <col min="10528" max="10528" width="11.42578125" style="167"/>
    <col min="10529" max="10529" width="2.5703125" style="167" customWidth="1"/>
    <col min="10530" max="10530" width="15" style="167" customWidth="1"/>
    <col min="10531" max="10531" width="24.140625" style="167" customWidth="1"/>
    <col min="10532" max="10532" width="8.28515625" style="167" customWidth="1"/>
    <col min="10533" max="10533" width="0.7109375" style="167" customWidth="1"/>
    <col min="10534" max="10732" width="11.42578125" style="167"/>
    <col min="10733" max="10733" width="20.28515625" style="167" customWidth="1"/>
    <col min="10734" max="10734" width="13.42578125" style="167" customWidth="1"/>
    <col min="10735" max="10735" width="2.85546875" style="167" customWidth="1"/>
    <col min="10736" max="10736" width="11.42578125" style="167"/>
    <col min="10737" max="10737" width="1.5703125" style="167" customWidth="1"/>
    <col min="10738" max="10742" width="11.42578125" style="167"/>
    <col min="10743" max="10743" width="1" style="167" customWidth="1"/>
    <col min="10744" max="10744" width="2.140625" style="167" customWidth="1"/>
    <col min="10745" max="10745" width="11.42578125" style="167"/>
    <col min="10746" max="10746" width="1.7109375" style="167" customWidth="1"/>
    <col min="10747" max="10748" width="11.42578125" style="167"/>
    <col min="10749" max="10749" width="4" style="167" customWidth="1"/>
    <col min="10750" max="10750" width="10.7109375" style="167" customWidth="1"/>
    <col min="10751" max="10751" width="1.85546875" style="167" customWidth="1"/>
    <col min="10752" max="10752" width="11.42578125" style="167"/>
    <col min="10753" max="10753" width="3.7109375" style="167" customWidth="1"/>
    <col min="10754" max="10754" width="12.7109375" style="167" customWidth="1"/>
    <col min="10755" max="10758" width="11.42578125" style="167"/>
    <col min="10759" max="10759" width="0.85546875" style="167" customWidth="1"/>
    <col min="10760" max="10760" width="1.85546875" style="167" customWidth="1"/>
    <col min="10761" max="10761" width="11.42578125" style="167"/>
    <col min="10762" max="10762" width="0.7109375" style="167" customWidth="1"/>
    <col min="10763" max="10765" width="11.42578125" style="167"/>
    <col min="10766" max="10766" width="0" style="167" hidden="1" customWidth="1"/>
    <col min="10767" max="10768" width="11.42578125" style="167"/>
    <col min="10769" max="10769" width="1.42578125" style="167" customWidth="1"/>
    <col min="10770" max="10770" width="2.42578125" style="167" customWidth="1"/>
    <col min="10771" max="10771" width="0.42578125" style="167" customWidth="1"/>
    <col min="10772" max="10775" width="11.42578125" style="167"/>
    <col min="10776" max="10776" width="3.5703125" style="167" customWidth="1"/>
    <col min="10777" max="10777" width="11.140625" style="167" customWidth="1"/>
    <col min="10778" max="10778" width="0.7109375" style="167" customWidth="1"/>
    <col min="10779" max="10779" width="3.5703125" style="167" customWidth="1"/>
    <col min="10780" max="10780" width="10.140625" style="167" customWidth="1"/>
    <col min="10781" max="10781" width="11.42578125" style="167"/>
    <col min="10782" max="10782" width="16.42578125" style="167" customWidth="1"/>
    <col min="10783" max="10783" width="3" style="167" customWidth="1"/>
    <col min="10784" max="10784" width="11.42578125" style="167"/>
    <col min="10785" max="10785" width="2.5703125" style="167" customWidth="1"/>
    <col min="10786" max="10786" width="15" style="167" customWidth="1"/>
    <col min="10787" max="10787" width="24.140625" style="167" customWidth="1"/>
    <col min="10788" max="10788" width="8.28515625" style="167" customWidth="1"/>
    <col min="10789" max="10789" width="0.7109375" style="167" customWidth="1"/>
    <col min="10790" max="10988" width="11.42578125" style="167"/>
    <col min="10989" max="10989" width="20.28515625" style="167" customWidth="1"/>
    <col min="10990" max="10990" width="13.42578125" style="167" customWidth="1"/>
    <col min="10991" max="10991" width="2.85546875" style="167" customWidth="1"/>
    <col min="10992" max="10992" width="11.42578125" style="167"/>
    <col min="10993" max="10993" width="1.5703125" style="167" customWidth="1"/>
    <col min="10994" max="10998" width="11.42578125" style="167"/>
    <col min="10999" max="10999" width="1" style="167" customWidth="1"/>
    <col min="11000" max="11000" width="2.140625" style="167" customWidth="1"/>
    <col min="11001" max="11001" width="11.42578125" style="167"/>
    <col min="11002" max="11002" width="1.7109375" style="167" customWidth="1"/>
    <col min="11003" max="11004" width="11.42578125" style="167"/>
    <col min="11005" max="11005" width="4" style="167" customWidth="1"/>
    <col min="11006" max="11006" width="10.7109375" style="167" customWidth="1"/>
    <col min="11007" max="11007" width="1.85546875" style="167" customWidth="1"/>
    <col min="11008" max="11008" width="11.42578125" style="167"/>
    <col min="11009" max="11009" width="3.7109375" style="167" customWidth="1"/>
    <col min="11010" max="11010" width="12.7109375" style="167" customWidth="1"/>
    <col min="11011" max="11014" width="11.42578125" style="167"/>
    <col min="11015" max="11015" width="0.85546875" style="167" customWidth="1"/>
    <col min="11016" max="11016" width="1.85546875" style="167" customWidth="1"/>
    <col min="11017" max="11017" width="11.42578125" style="167"/>
    <col min="11018" max="11018" width="0.7109375" style="167" customWidth="1"/>
    <col min="11019" max="11021" width="11.42578125" style="167"/>
    <col min="11022" max="11022" width="0" style="167" hidden="1" customWidth="1"/>
    <col min="11023" max="11024" width="11.42578125" style="167"/>
    <col min="11025" max="11025" width="1.42578125" style="167" customWidth="1"/>
    <col min="11026" max="11026" width="2.42578125" style="167" customWidth="1"/>
    <col min="11027" max="11027" width="0.42578125" style="167" customWidth="1"/>
    <col min="11028" max="11031" width="11.42578125" style="167"/>
    <col min="11032" max="11032" width="3.5703125" style="167" customWidth="1"/>
    <col min="11033" max="11033" width="11.140625" style="167" customWidth="1"/>
    <col min="11034" max="11034" width="0.7109375" style="167" customWidth="1"/>
    <col min="11035" max="11035" width="3.5703125" style="167" customWidth="1"/>
    <col min="11036" max="11036" width="10.140625" style="167" customWidth="1"/>
    <col min="11037" max="11037" width="11.42578125" style="167"/>
    <col min="11038" max="11038" width="16.42578125" style="167" customWidth="1"/>
    <col min="11039" max="11039" width="3" style="167" customWidth="1"/>
    <col min="11040" max="11040" width="11.42578125" style="167"/>
    <col min="11041" max="11041" width="2.5703125" style="167" customWidth="1"/>
    <col min="11042" max="11042" width="15" style="167" customWidth="1"/>
    <col min="11043" max="11043" width="24.140625" style="167" customWidth="1"/>
    <col min="11044" max="11044" width="8.28515625" style="167" customWidth="1"/>
    <col min="11045" max="11045" width="0.7109375" style="167" customWidth="1"/>
    <col min="11046" max="11244" width="11.42578125" style="167"/>
    <col min="11245" max="11245" width="20.28515625" style="167" customWidth="1"/>
    <col min="11246" max="11246" width="13.42578125" style="167" customWidth="1"/>
    <col min="11247" max="11247" width="2.85546875" style="167" customWidth="1"/>
    <col min="11248" max="11248" width="11.42578125" style="167"/>
    <col min="11249" max="11249" width="1.5703125" style="167" customWidth="1"/>
    <col min="11250" max="11254" width="11.42578125" style="167"/>
    <col min="11255" max="11255" width="1" style="167" customWidth="1"/>
    <col min="11256" max="11256" width="2.140625" style="167" customWidth="1"/>
    <col min="11257" max="11257" width="11.42578125" style="167"/>
    <col min="11258" max="11258" width="1.7109375" style="167" customWidth="1"/>
    <col min="11259" max="11260" width="11.42578125" style="167"/>
    <col min="11261" max="11261" width="4" style="167" customWidth="1"/>
    <col min="11262" max="11262" width="10.7109375" style="167" customWidth="1"/>
    <col min="11263" max="11263" width="1.85546875" style="167" customWidth="1"/>
    <col min="11264" max="11264" width="11.42578125" style="167"/>
    <col min="11265" max="11265" width="3.7109375" style="167" customWidth="1"/>
    <col min="11266" max="11266" width="12.7109375" style="167" customWidth="1"/>
    <col min="11267" max="11270" width="11.42578125" style="167"/>
    <col min="11271" max="11271" width="0.85546875" style="167" customWidth="1"/>
    <col min="11272" max="11272" width="1.85546875" style="167" customWidth="1"/>
    <col min="11273" max="11273" width="11.42578125" style="167"/>
    <col min="11274" max="11274" width="0.7109375" style="167" customWidth="1"/>
    <col min="11275" max="11277" width="11.42578125" style="167"/>
    <col min="11278" max="11278" width="0" style="167" hidden="1" customWidth="1"/>
    <col min="11279" max="11280" width="11.42578125" style="167"/>
    <col min="11281" max="11281" width="1.42578125" style="167" customWidth="1"/>
    <col min="11282" max="11282" width="2.42578125" style="167" customWidth="1"/>
    <col min="11283" max="11283" width="0.42578125" style="167" customWidth="1"/>
    <col min="11284" max="11287" width="11.42578125" style="167"/>
    <col min="11288" max="11288" width="3.5703125" style="167" customWidth="1"/>
    <col min="11289" max="11289" width="11.140625" style="167" customWidth="1"/>
    <col min="11290" max="11290" width="0.7109375" style="167" customWidth="1"/>
    <col min="11291" max="11291" width="3.5703125" style="167" customWidth="1"/>
    <col min="11292" max="11292" width="10.140625" style="167" customWidth="1"/>
    <col min="11293" max="11293" width="11.42578125" style="167"/>
    <col min="11294" max="11294" width="16.42578125" style="167" customWidth="1"/>
    <col min="11295" max="11295" width="3" style="167" customWidth="1"/>
    <col min="11296" max="11296" width="11.42578125" style="167"/>
    <col min="11297" max="11297" width="2.5703125" style="167" customWidth="1"/>
    <col min="11298" max="11298" width="15" style="167" customWidth="1"/>
    <col min="11299" max="11299" width="24.140625" style="167" customWidth="1"/>
    <col min="11300" max="11300" width="8.28515625" style="167" customWidth="1"/>
    <col min="11301" max="11301" width="0.7109375" style="167" customWidth="1"/>
    <col min="11302" max="11500" width="11.42578125" style="167"/>
    <col min="11501" max="11501" width="20.28515625" style="167" customWidth="1"/>
    <col min="11502" max="11502" width="13.42578125" style="167" customWidth="1"/>
    <col min="11503" max="11503" width="2.85546875" style="167" customWidth="1"/>
    <col min="11504" max="11504" width="11.42578125" style="167"/>
    <col min="11505" max="11505" width="1.5703125" style="167" customWidth="1"/>
    <col min="11506" max="11510" width="11.42578125" style="167"/>
    <col min="11511" max="11511" width="1" style="167" customWidth="1"/>
    <col min="11512" max="11512" width="2.140625" style="167" customWidth="1"/>
    <col min="11513" max="11513" width="11.42578125" style="167"/>
    <col min="11514" max="11514" width="1.7109375" style="167" customWidth="1"/>
    <col min="11515" max="11516" width="11.42578125" style="167"/>
    <col min="11517" max="11517" width="4" style="167" customWidth="1"/>
    <col min="11518" max="11518" width="10.7109375" style="167" customWidth="1"/>
    <col min="11519" max="11519" width="1.85546875" style="167" customWidth="1"/>
    <col min="11520" max="11520" width="11.42578125" style="167"/>
    <col min="11521" max="11521" width="3.7109375" style="167" customWidth="1"/>
    <col min="11522" max="11522" width="12.7109375" style="167" customWidth="1"/>
    <col min="11523" max="11526" width="11.42578125" style="167"/>
    <col min="11527" max="11527" width="0.85546875" style="167" customWidth="1"/>
    <col min="11528" max="11528" width="1.85546875" style="167" customWidth="1"/>
    <col min="11529" max="11529" width="11.42578125" style="167"/>
    <col min="11530" max="11530" width="0.7109375" style="167" customWidth="1"/>
    <col min="11531" max="11533" width="11.42578125" style="167"/>
    <col min="11534" max="11534" width="0" style="167" hidden="1" customWidth="1"/>
    <col min="11535" max="11536" width="11.42578125" style="167"/>
    <col min="11537" max="11537" width="1.42578125" style="167" customWidth="1"/>
    <col min="11538" max="11538" width="2.42578125" style="167" customWidth="1"/>
    <col min="11539" max="11539" width="0.42578125" style="167" customWidth="1"/>
    <col min="11540" max="11543" width="11.42578125" style="167"/>
    <col min="11544" max="11544" width="3.5703125" style="167" customWidth="1"/>
    <col min="11545" max="11545" width="11.140625" style="167" customWidth="1"/>
    <col min="11546" max="11546" width="0.7109375" style="167" customWidth="1"/>
    <col min="11547" max="11547" width="3.5703125" style="167" customWidth="1"/>
    <col min="11548" max="11548" width="10.140625" style="167" customWidth="1"/>
    <col min="11549" max="11549" width="11.42578125" style="167"/>
    <col min="11550" max="11550" width="16.42578125" style="167" customWidth="1"/>
    <col min="11551" max="11551" width="3" style="167" customWidth="1"/>
    <col min="11552" max="11552" width="11.42578125" style="167"/>
    <col min="11553" max="11553" width="2.5703125" style="167" customWidth="1"/>
    <col min="11554" max="11554" width="15" style="167" customWidth="1"/>
    <col min="11555" max="11555" width="24.140625" style="167" customWidth="1"/>
    <col min="11556" max="11556" width="8.28515625" style="167" customWidth="1"/>
    <col min="11557" max="11557" width="0.7109375" style="167" customWidth="1"/>
    <col min="11558" max="11756" width="11.42578125" style="167"/>
    <col min="11757" max="11757" width="20.28515625" style="167" customWidth="1"/>
    <col min="11758" max="11758" width="13.42578125" style="167" customWidth="1"/>
    <col min="11759" max="11759" width="2.85546875" style="167" customWidth="1"/>
    <col min="11760" max="11760" width="11.42578125" style="167"/>
    <col min="11761" max="11761" width="1.5703125" style="167" customWidth="1"/>
    <col min="11762" max="11766" width="11.42578125" style="167"/>
    <col min="11767" max="11767" width="1" style="167" customWidth="1"/>
    <col min="11768" max="11768" width="2.140625" style="167" customWidth="1"/>
    <col min="11769" max="11769" width="11.42578125" style="167"/>
    <col min="11770" max="11770" width="1.7109375" style="167" customWidth="1"/>
    <col min="11771" max="11772" width="11.42578125" style="167"/>
    <col min="11773" max="11773" width="4" style="167" customWidth="1"/>
    <col min="11774" max="11774" width="10.7109375" style="167" customWidth="1"/>
    <col min="11775" max="11775" width="1.85546875" style="167" customWidth="1"/>
    <col min="11776" max="11776" width="11.42578125" style="167"/>
    <col min="11777" max="11777" width="3.7109375" style="167" customWidth="1"/>
    <col min="11778" max="11778" width="12.7109375" style="167" customWidth="1"/>
    <col min="11779" max="11782" width="11.42578125" style="167"/>
    <col min="11783" max="11783" width="0.85546875" style="167" customWidth="1"/>
    <col min="11784" max="11784" width="1.85546875" style="167" customWidth="1"/>
    <col min="11785" max="11785" width="11.42578125" style="167"/>
    <col min="11786" max="11786" width="0.7109375" style="167" customWidth="1"/>
    <col min="11787" max="11789" width="11.42578125" style="167"/>
    <col min="11790" max="11790" width="0" style="167" hidden="1" customWidth="1"/>
    <col min="11791" max="11792" width="11.42578125" style="167"/>
    <col min="11793" max="11793" width="1.42578125" style="167" customWidth="1"/>
    <col min="11794" max="11794" width="2.42578125" style="167" customWidth="1"/>
    <col min="11795" max="11795" width="0.42578125" style="167" customWidth="1"/>
    <col min="11796" max="11799" width="11.42578125" style="167"/>
    <col min="11800" max="11800" width="3.5703125" style="167" customWidth="1"/>
    <col min="11801" max="11801" width="11.140625" style="167" customWidth="1"/>
    <col min="11802" max="11802" width="0.7109375" style="167" customWidth="1"/>
    <col min="11803" max="11803" width="3.5703125" style="167" customWidth="1"/>
    <col min="11804" max="11804" width="10.140625" style="167" customWidth="1"/>
    <col min="11805" max="11805" width="11.42578125" style="167"/>
    <col min="11806" max="11806" width="16.42578125" style="167" customWidth="1"/>
    <col min="11807" max="11807" width="3" style="167" customWidth="1"/>
    <col min="11808" max="11808" width="11.42578125" style="167"/>
    <col min="11809" max="11809" width="2.5703125" style="167" customWidth="1"/>
    <col min="11810" max="11810" width="15" style="167" customWidth="1"/>
    <col min="11811" max="11811" width="24.140625" style="167" customWidth="1"/>
    <col min="11812" max="11812" width="8.28515625" style="167" customWidth="1"/>
    <col min="11813" max="11813" width="0.7109375" style="167" customWidth="1"/>
    <col min="11814" max="12012" width="11.42578125" style="167"/>
    <col min="12013" max="12013" width="20.28515625" style="167" customWidth="1"/>
    <col min="12014" max="12014" width="13.42578125" style="167" customWidth="1"/>
    <col min="12015" max="12015" width="2.85546875" style="167" customWidth="1"/>
    <col min="12016" max="12016" width="11.42578125" style="167"/>
    <col min="12017" max="12017" width="1.5703125" style="167" customWidth="1"/>
    <col min="12018" max="12022" width="11.42578125" style="167"/>
    <col min="12023" max="12023" width="1" style="167" customWidth="1"/>
    <col min="12024" max="12024" width="2.140625" style="167" customWidth="1"/>
    <col min="12025" max="12025" width="11.42578125" style="167"/>
    <col min="12026" max="12026" width="1.7109375" style="167" customWidth="1"/>
    <col min="12027" max="12028" width="11.42578125" style="167"/>
    <col min="12029" max="12029" width="4" style="167" customWidth="1"/>
    <col min="12030" max="12030" width="10.7109375" style="167" customWidth="1"/>
    <col min="12031" max="12031" width="1.85546875" style="167" customWidth="1"/>
    <col min="12032" max="12032" width="11.42578125" style="167"/>
    <col min="12033" max="12033" width="3.7109375" style="167" customWidth="1"/>
    <col min="12034" max="12034" width="12.7109375" style="167" customWidth="1"/>
    <col min="12035" max="12038" width="11.42578125" style="167"/>
    <col min="12039" max="12039" width="0.85546875" style="167" customWidth="1"/>
    <col min="12040" max="12040" width="1.85546875" style="167" customWidth="1"/>
    <col min="12041" max="12041" width="11.42578125" style="167"/>
    <col min="12042" max="12042" width="0.7109375" style="167" customWidth="1"/>
    <col min="12043" max="12045" width="11.42578125" style="167"/>
    <col min="12046" max="12046" width="0" style="167" hidden="1" customWidth="1"/>
    <col min="12047" max="12048" width="11.42578125" style="167"/>
    <col min="12049" max="12049" width="1.42578125" style="167" customWidth="1"/>
    <col min="12050" max="12050" width="2.42578125" style="167" customWidth="1"/>
    <col min="12051" max="12051" width="0.42578125" style="167" customWidth="1"/>
    <col min="12052" max="12055" width="11.42578125" style="167"/>
    <col min="12056" max="12056" width="3.5703125" style="167" customWidth="1"/>
    <col min="12057" max="12057" width="11.140625" style="167" customWidth="1"/>
    <col min="12058" max="12058" width="0.7109375" style="167" customWidth="1"/>
    <col min="12059" max="12059" width="3.5703125" style="167" customWidth="1"/>
    <col min="12060" max="12060" width="10.140625" style="167" customWidth="1"/>
    <col min="12061" max="12061" width="11.42578125" style="167"/>
    <col min="12062" max="12062" width="16.42578125" style="167" customWidth="1"/>
    <col min="12063" max="12063" width="3" style="167" customWidth="1"/>
    <col min="12064" max="12064" width="11.42578125" style="167"/>
    <col min="12065" max="12065" width="2.5703125" style="167" customWidth="1"/>
    <col min="12066" max="12066" width="15" style="167" customWidth="1"/>
    <col min="12067" max="12067" width="24.140625" style="167" customWidth="1"/>
    <col min="12068" max="12068" width="8.28515625" style="167" customWidth="1"/>
    <col min="12069" max="12069" width="0.7109375" style="167" customWidth="1"/>
    <col min="12070" max="12268" width="11.42578125" style="167"/>
    <col min="12269" max="12269" width="20.28515625" style="167" customWidth="1"/>
    <col min="12270" max="12270" width="13.42578125" style="167" customWidth="1"/>
    <col min="12271" max="12271" width="2.85546875" style="167" customWidth="1"/>
    <col min="12272" max="12272" width="11.42578125" style="167"/>
    <col min="12273" max="12273" width="1.5703125" style="167" customWidth="1"/>
    <col min="12274" max="12278" width="11.42578125" style="167"/>
    <col min="12279" max="12279" width="1" style="167" customWidth="1"/>
    <col min="12280" max="12280" width="2.140625" style="167" customWidth="1"/>
    <col min="12281" max="12281" width="11.42578125" style="167"/>
    <col min="12282" max="12282" width="1.7109375" style="167" customWidth="1"/>
    <col min="12283" max="12284" width="11.42578125" style="167"/>
    <col min="12285" max="12285" width="4" style="167" customWidth="1"/>
    <col min="12286" max="12286" width="10.7109375" style="167" customWidth="1"/>
    <col min="12287" max="12287" width="1.85546875" style="167" customWidth="1"/>
    <col min="12288" max="12288" width="11.42578125" style="167"/>
    <col min="12289" max="12289" width="3.7109375" style="167" customWidth="1"/>
    <col min="12290" max="12290" width="12.7109375" style="167" customWidth="1"/>
    <col min="12291" max="12294" width="11.42578125" style="167"/>
    <col min="12295" max="12295" width="0.85546875" style="167" customWidth="1"/>
    <col min="12296" max="12296" width="1.85546875" style="167" customWidth="1"/>
    <col min="12297" max="12297" width="11.42578125" style="167"/>
    <col min="12298" max="12298" width="0.7109375" style="167" customWidth="1"/>
    <col min="12299" max="12301" width="11.42578125" style="167"/>
    <col min="12302" max="12302" width="0" style="167" hidden="1" customWidth="1"/>
    <col min="12303" max="12304" width="11.42578125" style="167"/>
    <col min="12305" max="12305" width="1.42578125" style="167" customWidth="1"/>
    <col min="12306" max="12306" width="2.42578125" style="167" customWidth="1"/>
    <col min="12307" max="12307" width="0.42578125" style="167" customWidth="1"/>
    <col min="12308" max="12311" width="11.42578125" style="167"/>
    <col min="12312" max="12312" width="3.5703125" style="167" customWidth="1"/>
    <col min="12313" max="12313" width="11.140625" style="167" customWidth="1"/>
    <col min="12314" max="12314" width="0.7109375" style="167" customWidth="1"/>
    <col min="12315" max="12315" width="3.5703125" style="167" customWidth="1"/>
    <col min="12316" max="12316" width="10.140625" style="167" customWidth="1"/>
    <col min="12317" max="12317" width="11.42578125" style="167"/>
    <col min="12318" max="12318" width="16.42578125" style="167" customWidth="1"/>
    <col min="12319" max="12319" width="3" style="167" customWidth="1"/>
    <col min="12320" max="12320" width="11.42578125" style="167"/>
    <col min="12321" max="12321" width="2.5703125" style="167" customWidth="1"/>
    <col min="12322" max="12322" width="15" style="167" customWidth="1"/>
    <col min="12323" max="12323" width="24.140625" style="167" customWidth="1"/>
    <col min="12324" max="12324" width="8.28515625" style="167" customWidth="1"/>
    <col min="12325" max="12325" width="0.7109375" style="167" customWidth="1"/>
    <col min="12326" max="12524" width="11.42578125" style="167"/>
    <col min="12525" max="12525" width="20.28515625" style="167" customWidth="1"/>
    <col min="12526" max="12526" width="13.42578125" style="167" customWidth="1"/>
    <col min="12527" max="12527" width="2.85546875" style="167" customWidth="1"/>
    <col min="12528" max="12528" width="11.42578125" style="167"/>
    <col min="12529" max="12529" width="1.5703125" style="167" customWidth="1"/>
    <col min="12530" max="12534" width="11.42578125" style="167"/>
    <col min="12535" max="12535" width="1" style="167" customWidth="1"/>
    <col min="12536" max="12536" width="2.140625" style="167" customWidth="1"/>
    <col min="12537" max="12537" width="11.42578125" style="167"/>
    <col min="12538" max="12538" width="1.7109375" style="167" customWidth="1"/>
    <col min="12539" max="12540" width="11.42578125" style="167"/>
    <col min="12541" max="12541" width="4" style="167" customWidth="1"/>
    <col min="12542" max="12542" width="10.7109375" style="167" customWidth="1"/>
    <col min="12543" max="12543" width="1.85546875" style="167" customWidth="1"/>
    <col min="12544" max="12544" width="11.42578125" style="167"/>
    <col min="12545" max="12545" width="3.7109375" style="167" customWidth="1"/>
    <col min="12546" max="12546" width="12.7109375" style="167" customWidth="1"/>
    <col min="12547" max="12550" width="11.42578125" style="167"/>
    <col min="12551" max="12551" width="0.85546875" style="167" customWidth="1"/>
    <col min="12552" max="12552" width="1.85546875" style="167" customWidth="1"/>
    <col min="12553" max="12553" width="11.42578125" style="167"/>
    <col min="12554" max="12554" width="0.7109375" style="167" customWidth="1"/>
    <col min="12555" max="12557" width="11.42578125" style="167"/>
    <col min="12558" max="12558" width="0" style="167" hidden="1" customWidth="1"/>
    <col min="12559" max="12560" width="11.42578125" style="167"/>
    <col min="12561" max="12561" width="1.42578125" style="167" customWidth="1"/>
    <col min="12562" max="12562" width="2.42578125" style="167" customWidth="1"/>
    <col min="12563" max="12563" width="0.42578125" style="167" customWidth="1"/>
    <col min="12564" max="12567" width="11.42578125" style="167"/>
    <col min="12568" max="12568" width="3.5703125" style="167" customWidth="1"/>
    <col min="12569" max="12569" width="11.140625" style="167" customWidth="1"/>
    <col min="12570" max="12570" width="0.7109375" style="167" customWidth="1"/>
    <col min="12571" max="12571" width="3.5703125" style="167" customWidth="1"/>
    <col min="12572" max="12572" width="10.140625" style="167" customWidth="1"/>
    <col min="12573" max="12573" width="11.42578125" style="167"/>
    <col min="12574" max="12574" width="16.42578125" style="167" customWidth="1"/>
    <col min="12575" max="12575" width="3" style="167" customWidth="1"/>
    <col min="12576" max="12576" width="11.42578125" style="167"/>
    <col min="12577" max="12577" width="2.5703125" style="167" customWidth="1"/>
    <col min="12578" max="12578" width="15" style="167" customWidth="1"/>
    <col min="12579" max="12579" width="24.140625" style="167" customWidth="1"/>
    <col min="12580" max="12580" width="8.28515625" style="167" customWidth="1"/>
    <col min="12581" max="12581" width="0.7109375" style="167" customWidth="1"/>
    <col min="12582" max="12780" width="11.42578125" style="167"/>
    <col min="12781" max="12781" width="20.28515625" style="167" customWidth="1"/>
    <col min="12782" max="12782" width="13.42578125" style="167" customWidth="1"/>
    <col min="12783" max="12783" width="2.85546875" style="167" customWidth="1"/>
    <col min="12784" max="12784" width="11.42578125" style="167"/>
    <col min="12785" max="12785" width="1.5703125" style="167" customWidth="1"/>
    <col min="12786" max="12790" width="11.42578125" style="167"/>
    <col min="12791" max="12791" width="1" style="167" customWidth="1"/>
    <col min="12792" max="12792" width="2.140625" style="167" customWidth="1"/>
    <col min="12793" max="12793" width="11.42578125" style="167"/>
    <col min="12794" max="12794" width="1.7109375" style="167" customWidth="1"/>
    <col min="12795" max="12796" width="11.42578125" style="167"/>
    <col min="12797" max="12797" width="4" style="167" customWidth="1"/>
    <col min="12798" max="12798" width="10.7109375" style="167" customWidth="1"/>
    <col min="12799" max="12799" width="1.85546875" style="167" customWidth="1"/>
    <col min="12800" max="12800" width="11.42578125" style="167"/>
    <col min="12801" max="12801" width="3.7109375" style="167" customWidth="1"/>
    <col min="12802" max="12802" width="12.7109375" style="167" customWidth="1"/>
    <col min="12803" max="12806" width="11.42578125" style="167"/>
    <col min="12807" max="12807" width="0.85546875" style="167" customWidth="1"/>
    <col min="12808" max="12808" width="1.85546875" style="167" customWidth="1"/>
    <col min="12809" max="12809" width="11.42578125" style="167"/>
    <col min="12810" max="12810" width="0.7109375" style="167" customWidth="1"/>
    <col min="12811" max="12813" width="11.42578125" style="167"/>
    <col min="12814" max="12814" width="0" style="167" hidden="1" customWidth="1"/>
    <col min="12815" max="12816" width="11.42578125" style="167"/>
    <col min="12817" max="12817" width="1.42578125" style="167" customWidth="1"/>
    <col min="12818" max="12818" width="2.42578125" style="167" customWidth="1"/>
    <col min="12819" max="12819" width="0.42578125" style="167" customWidth="1"/>
    <col min="12820" max="12823" width="11.42578125" style="167"/>
    <col min="12824" max="12824" width="3.5703125" style="167" customWidth="1"/>
    <col min="12825" max="12825" width="11.140625" style="167" customWidth="1"/>
    <col min="12826" max="12826" width="0.7109375" style="167" customWidth="1"/>
    <col min="12827" max="12827" width="3.5703125" style="167" customWidth="1"/>
    <col min="12828" max="12828" width="10.140625" style="167" customWidth="1"/>
    <col min="12829" max="12829" width="11.42578125" style="167"/>
    <col min="12830" max="12830" width="16.42578125" style="167" customWidth="1"/>
    <col min="12831" max="12831" width="3" style="167" customWidth="1"/>
    <col min="12832" max="12832" width="11.42578125" style="167"/>
    <col min="12833" max="12833" width="2.5703125" style="167" customWidth="1"/>
    <col min="12834" max="12834" width="15" style="167" customWidth="1"/>
    <col min="12835" max="12835" width="24.140625" style="167" customWidth="1"/>
    <col min="12836" max="12836" width="8.28515625" style="167" customWidth="1"/>
    <col min="12837" max="12837" width="0.7109375" style="167" customWidth="1"/>
    <col min="12838" max="13036" width="11.42578125" style="167"/>
    <col min="13037" max="13037" width="20.28515625" style="167" customWidth="1"/>
    <col min="13038" max="13038" width="13.42578125" style="167" customWidth="1"/>
    <col min="13039" max="13039" width="2.85546875" style="167" customWidth="1"/>
    <col min="13040" max="13040" width="11.42578125" style="167"/>
    <col min="13041" max="13041" width="1.5703125" style="167" customWidth="1"/>
    <col min="13042" max="13046" width="11.42578125" style="167"/>
    <col min="13047" max="13047" width="1" style="167" customWidth="1"/>
    <col min="13048" max="13048" width="2.140625" style="167" customWidth="1"/>
    <col min="13049" max="13049" width="11.42578125" style="167"/>
    <col min="13050" max="13050" width="1.7109375" style="167" customWidth="1"/>
    <col min="13051" max="13052" width="11.42578125" style="167"/>
    <col min="13053" max="13053" width="4" style="167" customWidth="1"/>
    <col min="13054" max="13054" width="10.7109375" style="167" customWidth="1"/>
    <col min="13055" max="13055" width="1.85546875" style="167" customWidth="1"/>
    <col min="13056" max="13056" width="11.42578125" style="167"/>
    <col min="13057" max="13057" width="3.7109375" style="167" customWidth="1"/>
    <col min="13058" max="13058" width="12.7109375" style="167" customWidth="1"/>
    <col min="13059" max="13062" width="11.42578125" style="167"/>
    <col min="13063" max="13063" width="0.85546875" style="167" customWidth="1"/>
    <col min="13064" max="13064" width="1.85546875" style="167" customWidth="1"/>
    <col min="13065" max="13065" width="11.42578125" style="167"/>
    <col min="13066" max="13066" width="0.7109375" style="167" customWidth="1"/>
    <col min="13067" max="13069" width="11.42578125" style="167"/>
    <col min="13070" max="13070" width="0" style="167" hidden="1" customWidth="1"/>
    <col min="13071" max="13072" width="11.42578125" style="167"/>
    <col min="13073" max="13073" width="1.42578125" style="167" customWidth="1"/>
    <col min="13074" max="13074" width="2.42578125" style="167" customWidth="1"/>
    <col min="13075" max="13075" width="0.42578125" style="167" customWidth="1"/>
    <col min="13076" max="13079" width="11.42578125" style="167"/>
    <col min="13080" max="13080" width="3.5703125" style="167" customWidth="1"/>
    <col min="13081" max="13081" width="11.140625" style="167" customWidth="1"/>
    <col min="13082" max="13082" width="0.7109375" style="167" customWidth="1"/>
    <col min="13083" max="13083" width="3.5703125" style="167" customWidth="1"/>
    <col min="13084" max="13084" width="10.140625" style="167" customWidth="1"/>
    <col min="13085" max="13085" width="11.42578125" style="167"/>
    <col min="13086" max="13086" width="16.42578125" style="167" customWidth="1"/>
    <col min="13087" max="13087" width="3" style="167" customWidth="1"/>
    <col min="13088" max="13088" width="11.42578125" style="167"/>
    <col min="13089" max="13089" width="2.5703125" style="167" customWidth="1"/>
    <col min="13090" max="13090" width="15" style="167" customWidth="1"/>
    <col min="13091" max="13091" width="24.140625" style="167" customWidth="1"/>
    <col min="13092" max="13092" width="8.28515625" style="167" customWidth="1"/>
    <col min="13093" max="13093" width="0.7109375" style="167" customWidth="1"/>
    <col min="13094" max="13292" width="11.42578125" style="167"/>
    <col min="13293" max="13293" width="20.28515625" style="167" customWidth="1"/>
    <col min="13294" max="13294" width="13.42578125" style="167" customWidth="1"/>
    <col min="13295" max="13295" width="2.85546875" style="167" customWidth="1"/>
    <col min="13296" max="13296" width="11.42578125" style="167"/>
    <col min="13297" max="13297" width="1.5703125" style="167" customWidth="1"/>
    <col min="13298" max="13302" width="11.42578125" style="167"/>
    <col min="13303" max="13303" width="1" style="167" customWidth="1"/>
    <col min="13304" max="13304" width="2.140625" style="167" customWidth="1"/>
    <col min="13305" max="13305" width="11.42578125" style="167"/>
    <col min="13306" max="13306" width="1.7109375" style="167" customWidth="1"/>
    <col min="13307" max="13308" width="11.42578125" style="167"/>
    <col min="13309" max="13309" width="4" style="167" customWidth="1"/>
    <col min="13310" max="13310" width="10.7109375" style="167" customWidth="1"/>
    <col min="13311" max="13311" width="1.85546875" style="167" customWidth="1"/>
    <col min="13312" max="13312" width="11.42578125" style="167"/>
    <col min="13313" max="13313" width="3.7109375" style="167" customWidth="1"/>
    <col min="13314" max="13314" width="12.7109375" style="167" customWidth="1"/>
    <col min="13315" max="13318" width="11.42578125" style="167"/>
    <col min="13319" max="13319" width="0.85546875" style="167" customWidth="1"/>
    <col min="13320" max="13320" width="1.85546875" style="167" customWidth="1"/>
    <col min="13321" max="13321" width="11.42578125" style="167"/>
    <col min="13322" max="13322" width="0.7109375" style="167" customWidth="1"/>
    <col min="13323" max="13325" width="11.42578125" style="167"/>
    <col min="13326" max="13326" width="0" style="167" hidden="1" customWidth="1"/>
    <col min="13327" max="13328" width="11.42578125" style="167"/>
    <col min="13329" max="13329" width="1.42578125" style="167" customWidth="1"/>
    <col min="13330" max="13330" width="2.42578125" style="167" customWidth="1"/>
    <col min="13331" max="13331" width="0.42578125" style="167" customWidth="1"/>
    <col min="13332" max="13335" width="11.42578125" style="167"/>
    <col min="13336" max="13336" width="3.5703125" style="167" customWidth="1"/>
    <col min="13337" max="13337" width="11.140625" style="167" customWidth="1"/>
    <col min="13338" max="13338" width="0.7109375" style="167" customWidth="1"/>
    <col min="13339" max="13339" width="3.5703125" style="167" customWidth="1"/>
    <col min="13340" max="13340" width="10.140625" style="167" customWidth="1"/>
    <col min="13341" max="13341" width="11.42578125" style="167"/>
    <col min="13342" max="13342" width="16.42578125" style="167" customWidth="1"/>
    <col min="13343" max="13343" width="3" style="167" customWidth="1"/>
    <col min="13344" max="13344" width="11.42578125" style="167"/>
    <col min="13345" max="13345" width="2.5703125" style="167" customWidth="1"/>
    <col min="13346" max="13346" width="15" style="167" customWidth="1"/>
    <col min="13347" max="13347" width="24.140625" style="167" customWidth="1"/>
    <col min="13348" max="13348" width="8.28515625" style="167" customWidth="1"/>
    <col min="13349" max="13349" width="0.7109375" style="167" customWidth="1"/>
    <col min="13350" max="13548" width="11.42578125" style="167"/>
    <col min="13549" max="13549" width="20.28515625" style="167" customWidth="1"/>
    <col min="13550" max="13550" width="13.42578125" style="167" customWidth="1"/>
    <col min="13551" max="13551" width="2.85546875" style="167" customWidth="1"/>
    <col min="13552" max="13552" width="11.42578125" style="167"/>
    <col min="13553" max="13553" width="1.5703125" style="167" customWidth="1"/>
    <col min="13554" max="13558" width="11.42578125" style="167"/>
    <col min="13559" max="13559" width="1" style="167" customWidth="1"/>
    <col min="13560" max="13560" width="2.140625" style="167" customWidth="1"/>
    <col min="13561" max="13561" width="11.42578125" style="167"/>
    <col min="13562" max="13562" width="1.7109375" style="167" customWidth="1"/>
    <col min="13563" max="13564" width="11.42578125" style="167"/>
    <col min="13565" max="13565" width="4" style="167" customWidth="1"/>
    <col min="13566" max="13566" width="10.7109375" style="167" customWidth="1"/>
    <col min="13567" max="13567" width="1.85546875" style="167" customWidth="1"/>
    <col min="13568" max="13568" width="11.42578125" style="167"/>
    <col min="13569" max="13569" width="3.7109375" style="167" customWidth="1"/>
    <col min="13570" max="13570" width="12.7109375" style="167" customWidth="1"/>
    <col min="13571" max="13574" width="11.42578125" style="167"/>
    <col min="13575" max="13575" width="0.85546875" style="167" customWidth="1"/>
    <col min="13576" max="13576" width="1.85546875" style="167" customWidth="1"/>
    <col min="13577" max="13577" width="11.42578125" style="167"/>
    <col min="13578" max="13578" width="0.7109375" style="167" customWidth="1"/>
    <col min="13579" max="13581" width="11.42578125" style="167"/>
    <col min="13582" max="13582" width="0" style="167" hidden="1" customWidth="1"/>
    <col min="13583" max="13584" width="11.42578125" style="167"/>
    <col min="13585" max="13585" width="1.42578125" style="167" customWidth="1"/>
    <col min="13586" max="13586" width="2.42578125" style="167" customWidth="1"/>
    <col min="13587" max="13587" width="0.42578125" style="167" customWidth="1"/>
    <col min="13588" max="13591" width="11.42578125" style="167"/>
    <col min="13592" max="13592" width="3.5703125" style="167" customWidth="1"/>
    <col min="13593" max="13593" width="11.140625" style="167" customWidth="1"/>
    <col min="13594" max="13594" width="0.7109375" style="167" customWidth="1"/>
    <col min="13595" max="13595" width="3.5703125" style="167" customWidth="1"/>
    <col min="13596" max="13596" width="10.140625" style="167" customWidth="1"/>
    <col min="13597" max="13597" width="11.42578125" style="167"/>
    <col min="13598" max="13598" width="16.42578125" style="167" customWidth="1"/>
    <col min="13599" max="13599" width="3" style="167" customWidth="1"/>
    <col min="13600" max="13600" width="11.42578125" style="167"/>
    <col min="13601" max="13601" width="2.5703125" style="167" customWidth="1"/>
    <col min="13602" max="13602" width="15" style="167" customWidth="1"/>
    <col min="13603" max="13603" width="24.140625" style="167" customWidth="1"/>
    <col min="13604" max="13604" width="8.28515625" style="167" customWidth="1"/>
    <col min="13605" max="13605" width="0.7109375" style="167" customWidth="1"/>
    <col min="13606" max="13804" width="11.42578125" style="167"/>
    <col min="13805" max="13805" width="20.28515625" style="167" customWidth="1"/>
    <col min="13806" max="13806" width="13.42578125" style="167" customWidth="1"/>
    <col min="13807" max="13807" width="2.85546875" style="167" customWidth="1"/>
    <col min="13808" max="13808" width="11.42578125" style="167"/>
    <col min="13809" max="13809" width="1.5703125" style="167" customWidth="1"/>
    <col min="13810" max="13814" width="11.42578125" style="167"/>
    <col min="13815" max="13815" width="1" style="167" customWidth="1"/>
    <col min="13816" max="13816" width="2.140625" style="167" customWidth="1"/>
    <col min="13817" max="13817" width="11.42578125" style="167"/>
    <col min="13818" max="13818" width="1.7109375" style="167" customWidth="1"/>
    <col min="13819" max="13820" width="11.42578125" style="167"/>
    <col min="13821" max="13821" width="4" style="167" customWidth="1"/>
    <col min="13822" max="13822" width="10.7109375" style="167" customWidth="1"/>
    <col min="13823" max="13823" width="1.85546875" style="167" customWidth="1"/>
    <col min="13824" max="13824" width="11.42578125" style="167"/>
    <col min="13825" max="13825" width="3.7109375" style="167" customWidth="1"/>
    <col min="13826" max="13826" width="12.7109375" style="167" customWidth="1"/>
    <col min="13827" max="13830" width="11.42578125" style="167"/>
    <col min="13831" max="13831" width="0.85546875" style="167" customWidth="1"/>
    <col min="13832" max="13832" width="1.85546875" style="167" customWidth="1"/>
    <col min="13833" max="13833" width="11.42578125" style="167"/>
    <col min="13834" max="13834" width="0.7109375" style="167" customWidth="1"/>
    <col min="13835" max="13837" width="11.42578125" style="167"/>
    <col min="13838" max="13838" width="0" style="167" hidden="1" customWidth="1"/>
    <col min="13839" max="13840" width="11.42578125" style="167"/>
    <col min="13841" max="13841" width="1.42578125" style="167" customWidth="1"/>
    <col min="13842" max="13842" width="2.42578125" style="167" customWidth="1"/>
    <col min="13843" max="13843" width="0.42578125" style="167" customWidth="1"/>
    <col min="13844" max="13847" width="11.42578125" style="167"/>
    <col min="13848" max="13848" width="3.5703125" style="167" customWidth="1"/>
    <col min="13849" max="13849" width="11.140625" style="167" customWidth="1"/>
    <col min="13850" max="13850" width="0.7109375" style="167" customWidth="1"/>
    <col min="13851" max="13851" width="3.5703125" style="167" customWidth="1"/>
    <col min="13852" max="13852" width="10.140625" style="167" customWidth="1"/>
    <col min="13853" max="13853" width="11.42578125" style="167"/>
    <col min="13854" max="13854" width="16.42578125" style="167" customWidth="1"/>
    <col min="13855" max="13855" width="3" style="167" customWidth="1"/>
    <col min="13856" max="13856" width="11.42578125" style="167"/>
    <col min="13857" max="13857" width="2.5703125" style="167" customWidth="1"/>
    <col min="13858" max="13858" width="15" style="167" customWidth="1"/>
    <col min="13859" max="13859" width="24.140625" style="167" customWidth="1"/>
    <col min="13860" max="13860" width="8.28515625" style="167" customWidth="1"/>
    <col min="13861" max="13861" width="0.7109375" style="167" customWidth="1"/>
    <col min="13862" max="14060" width="11.42578125" style="167"/>
    <col min="14061" max="14061" width="20.28515625" style="167" customWidth="1"/>
    <col min="14062" max="14062" width="13.42578125" style="167" customWidth="1"/>
    <col min="14063" max="14063" width="2.85546875" style="167" customWidth="1"/>
    <col min="14064" max="14064" width="11.42578125" style="167"/>
    <col min="14065" max="14065" width="1.5703125" style="167" customWidth="1"/>
    <col min="14066" max="14070" width="11.42578125" style="167"/>
    <col min="14071" max="14071" width="1" style="167" customWidth="1"/>
    <col min="14072" max="14072" width="2.140625" style="167" customWidth="1"/>
    <col min="14073" max="14073" width="11.42578125" style="167"/>
    <col min="14074" max="14074" width="1.7109375" style="167" customWidth="1"/>
    <col min="14075" max="14076" width="11.42578125" style="167"/>
    <col min="14077" max="14077" width="4" style="167" customWidth="1"/>
    <col min="14078" max="14078" width="10.7109375" style="167" customWidth="1"/>
    <col min="14079" max="14079" width="1.85546875" style="167" customWidth="1"/>
    <col min="14080" max="14080" width="11.42578125" style="167"/>
    <col min="14081" max="14081" width="3.7109375" style="167" customWidth="1"/>
    <col min="14082" max="14082" width="12.7109375" style="167" customWidth="1"/>
    <col min="14083" max="14086" width="11.42578125" style="167"/>
    <col min="14087" max="14087" width="0.85546875" style="167" customWidth="1"/>
    <col min="14088" max="14088" width="1.85546875" style="167" customWidth="1"/>
    <col min="14089" max="14089" width="11.42578125" style="167"/>
    <col min="14090" max="14090" width="0.7109375" style="167" customWidth="1"/>
    <col min="14091" max="14093" width="11.42578125" style="167"/>
    <col min="14094" max="14094" width="0" style="167" hidden="1" customWidth="1"/>
    <col min="14095" max="14096" width="11.42578125" style="167"/>
    <col min="14097" max="14097" width="1.42578125" style="167" customWidth="1"/>
    <col min="14098" max="14098" width="2.42578125" style="167" customWidth="1"/>
    <col min="14099" max="14099" width="0.42578125" style="167" customWidth="1"/>
    <col min="14100" max="14103" width="11.42578125" style="167"/>
    <col min="14104" max="14104" width="3.5703125" style="167" customWidth="1"/>
    <col min="14105" max="14105" width="11.140625" style="167" customWidth="1"/>
    <col min="14106" max="14106" width="0.7109375" style="167" customWidth="1"/>
    <col min="14107" max="14107" width="3.5703125" style="167" customWidth="1"/>
    <col min="14108" max="14108" width="10.140625" style="167" customWidth="1"/>
    <col min="14109" max="14109" width="11.42578125" style="167"/>
    <col min="14110" max="14110" width="16.42578125" style="167" customWidth="1"/>
    <col min="14111" max="14111" width="3" style="167" customWidth="1"/>
    <col min="14112" max="14112" width="11.42578125" style="167"/>
    <col min="14113" max="14113" width="2.5703125" style="167" customWidth="1"/>
    <col min="14114" max="14114" width="15" style="167" customWidth="1"/>
    <col min="14115" max="14115" width="24.140625" style="167" customWidth="1"/>
    <col min="14116" max="14116" width="8.28515625" style="167" customWidth="1"/>
    <col min="14117" max="14117" width="0.7109375" style="167" customWidth="1"/>
    <col min="14118" max="14316" width="11.42578125" style="167"/>
    <col min="14317" max="14317" width="20.28515625" style="167" customWidth="1"/>
    <col min="14318" max="14318" width="13.42578125" style="167" customWidth="1"/>
    <col min="14319" max="14319" width="2.85546875" style="167" customWidth="1"/>
    <col min="14320" max="14320" width="11.42578125" style="167"/>
    <col min="14321" max="14321" width="1.5703125" style="167" customWidth="1"/>
    <col min="14322" max="14326" width="11.42578125" style="167"/>
    <col min="14327" max="14327" width="1" style="167" customWidth="1"/>
    <col min="14328" max="14328" width="2.140625" style="167" customWidth="1"/>
    <col min="14329" max="14329" width="11.42578125" style="167"/>
    <col min="14330" max="14330" width="1.7109375" style="167" customWidth="1"/>
    <col min="14331" max="14332" width="11.42578125" style="167"/>
    <col min="14333" max="14333" width="4" style="167" customWidth="1"/>
    <col min="14334" max="14334" width="10.7109375" style="167" customWidth="1"/>
    <col min="14335" max="14335" width="1.85546875" style="167" customWidth="1"/>
    <col min="14336" max="14336" width="11.42578125" style="167"/>
    <col min="14337" max="14337" width="3.7109375" style="167" customWidth="1"/>
    <col min="14338" max="14338" width="12.7109375" style="167" customWidth="1"/>
    <col min="14339" max="14342" width="11.42578125" style="167"/>
    <col min="14343" max="14343" width="0.85546875" style="167" customWidth="1"/>
    <col min="14344" max="14344" width="1.85546875" style="167" customWidth="1"/>
    <col min="14345" max="14345" width="11.42578125" style="167"/>
    <col min="14346" max="14346" width="0.7109375" style="167" customWidth="1"/>
    <col min="14347" max="14349" width="11.42578125" style="167"/>
    <col min="14350" max="14350" width="0" style="167" hidden="1" customWidth="1"/>
    <col min="14351" max="14352" width="11.42578125" style="167"/>
    <col min="14353" max="14353" width="1.42578125" style="167" customWidth="1"/>
    <col min="14354" max="14354" width="2.42578125" style="167" customWidth="1"/>
    <col min="14355" max="14355" width="0.42578125" style="167" customWidth="1"/>
    <col min="14356" max="14359" width="11.42578125" style="167"/>
    <col min="14360" max="14360" width="3.5703125" style="167" customWidth="1"/>
    <col min="14361" max="14361" width="11.140625" style="167" customWidth="1"/>
    <col min="14362" max="14362" width="0.7109375" style="167" customWidth="1"/>
    <col min="14363" max="14363" width="3.5703125" style="167" customWidth="1"/>
    <col min="14364" max="14364" width="10.140625" style="167" customWidth="1"/>
    <col min="14365" max="14365" width="11.42578125" style="167"/>
    <col min="14366" max="14366" width="16.42578125" style="167" customWidth="1"/>
    <col min="14367" max="14367" width="3" style="167" customWidth="1"/>
    <col min="14368" max="14368" width="11.42578125" style="167"/>
    <col min="14369" max="14369" width="2.5703125" style="167" customWidth="1"/>
    <col min="14370" max="14370" width="15" style="167" customWidth="1"/>
    <col min="14371" max="14371" width="24.140625" style="167" customWidth="1"/>
    <col min="14372" max="14372" width="8.28515625" style="167" customWidth="1"/>
    <col min="14373" max="14373" width="0.7109375" style="167" customWidth="1"/>
    <col min="14374" max="14572" width="11.42578125" style="167"/>
    <col min="14573" max="14573" width="20.28515625" style="167" customWidth="1"/>
    <col min="14574" max="14574" width="13.42578125" style="167" customWidth="1"/>
    <col min="14575" max="14575" width="2.85546875" style="167" customWidth="1"/>
    <col min="14576" max="14576" width="11.42578125" style="167"/>
    <col min="14577" max="14577" width="1.5703125" style="167" customWidth="1"/>
    <col min="14578" max="14582" width="11.42578125" style="167"/>
    <col min="14583" max="14583" width="1" style="167" customWidth="1"/>
    <col min="14584" max="14584" width="2.140625" style="167" customWidth="1"/>
    <col min="14585" max="14585" width="11.42578125" style="167"/>
    <col min="14586" max="14586" width="1.7109375" style="167" customWidth="1"/>
    <col min="14587" max="14588" width="11.42578125" style="167"/>
    <col min="14589" max="14589" width="4" style="167" customWidth="1"/>
    <col min="14590" max="14590" width="10.7109375" style="167" customWidth="1"/>
    <col min="14591" max="14591" width="1.85546875" style="167" customWidth="1"/>
    <col min="14592" max="14592" width="11.42578125" style="167"/>
    <col min="14593" max="14593" width="3.7109375" style="167" customWidth="1"/>
    <col min="14594" max="14594" width="12.7109375" style="167" customWidth="1"/>
    <col min="14595" max="14598" width="11.42578125" style="167"/>
    <col min="14599" max="14599" width="0.85546875" style="167" customWidth="1"/>
    <col min="14600" max="14600" width="1.85546875" style="167" customWidth="1"/>
    <col min="14601" max="14601" width="11.42578125" style="167"/>
    <col min="14602" max="14602" width="0.7109375" style="167" customWidth="1"/>
    <col min="14603" max="14605" width="11.42578125" style="167"/>
    <col min="14606" max="14606" width="0" style="167" hidden="1" customWidth="1"/>
    <col min="14607" max="14608" width="11.42578125" style="167"/>
    <col min="14609" max="14609" width="1.42578125" style="167" customWidth="1"/>
    <col min="14610" max="14610" width="2.42578125" style="167" customWidth="1"/>
    <col min="14611" max="14611" width="0.42578125" style="167" customWidth="1"/>
    <col min="14612" max="14615" width="11.42578125" style="167"/>
    <col min="14616" max="14616" width="3.5703125" style="167" customWidth="1"/>
    <col min="14617" max="14617" width="11.140625" style="167" customWidth="1"/>
    <col min="14618" max="14618" width="0.7109375" style="167" customWidth="1"/>
    <col min="14619" max="14619" width="3.5703125" style="167" customWidth="1"/>
    <col min="14620" max="14620" width="10.140625" style="167" customWidth="1"/>
    <col min="14621" max="14621" width="11.42578125" style="167"/>
    <col min="14622" max="14622" width="16.42578125" style="167" customWidth="1"/>
    <col min="14623" max="14623" width="3" style="167" customWidth="1"/>
    <col min="14624" max="14624" width="11.42578125" style="167"/>
    <col min="14625" max="14625" width="2.5703125" style="167" customWidth="1"/>
    <col min="14626" max="14626" width="15" style="167" customWidth="1"/>
    <col min="14627" max="14627" width="24.140625" style="167" customWidth="1"/>
    <col min="14628" max="14628" width="8.28515625" style="167" customWidth="1"/>
    <col min="14629" max="14629" width="0.7109375" style="167" customWidth="1"/>
    <col min="14630" max="14828" width="11.42578125" style="167"/>
    <col min="14829" max="14829" width="20.28515625" style="167" customWidth="1"/>
    <col min="14830" max="14830" width="13.42578125" style="167" customWidth="1"/>
    <col min="14831" max="14831" width="2.85546875" style="167" customWidth="1"/>
    <col min="14832" max="14832" width="11.42578125" style="167"/>
    <col min="14833" max="14833" width="1.5703125" style="167" customWidth="1"/>
    <col min="14834" max="14838" width="11.42578125" style="167"/>
    <col min="14839" max="14839" width="1" style="167" customWidth="1"/>
    <col min="14840" max="14840" width="2.140625" style="167" customWidth="1"/>
    <col min="14841" max="14841" width="11.42578125" style="167"/>
    <col min="14842" max="14842" width="1.7109375" style="167" customWidth="1"/>
    <col min="14843" max="14844" width="11.42578125" style="167"/>
    <col min="14845" max="14845" width="4" style="167" customWidth="1"/>
    <col min="14846" max="14846" width="10.7109375" style="167" customWidth="1"/>
    <col min="14847" max="14847" width="1.85546875" style="167" customWidth="1"/>
    <col min="14848" max="14848" width="11.42578125" style="167"/>
    <col min="14849" max="14849" width="3.7109375" style="167" customWidth="1"/>
    <col min="14850" max="14850" width="12.7109375" style="167" customWidth="1"/>
    <col min="14851" max="14854" width="11.42578125" style="167"/>
    <col min="14855" max="14855" width="0.85546875" style="167" customWidth="1"/>
    <col min="14856" max="14856" width="1.85546875" style="167" customWidth="1"/>
    <col min="14857" max="14857" width="11.42578125" style="167"/>
    <col min="14858" max="14858" width="0.7109375" style="167" customWidth="1"/>
    <col min="14859" max="14861" width="11.42578125" style="167"/>
    <col min="14862" max="14862" width="0" style="167" hidden="1" customWidth="1"/>
    <col min="14863" max="14864" width="11.42578125" style="167"/>
    <col min="14865" max="14865" width="1.42578125" style="167" customWidth="1"/>
    <col min="14866" max="14866" width="2.42578125" style="167" customWidth="1"/>
    <col min="14867" max="14867" width="0.42578125" style="167" customWidth="1"/>
    <col min="14868" max="14871" width="11.42578125" style="167"/>
    <col min="14872" max="14872" width="3.5703125" style="167" customWidth="1"/>
    <col min="14873" max="14873" width="11.140625" style="167" customWidth="1"/>
    <col min="14874" max="14874" width="0.7109375" style="167" customWidth="1"/>
    <col min="14875" max="14875" width="3.5703125" style="167" customWidth="1"/>
    <col min="14876" max="14876" width="10.140625" style="167" customWidth="1"/>
    <col min="14877" max="14877" width="11.42578125" style="167"/>
    <col min="14878" max="14878" width="16.42578125" style="167" customWidth="1"/>
    <col min="14879" max="14879" width="3" style="167" customWidth="1"/>
    <col min="14880" max="14880" width="11.42578125" style="167"/>
    <col min="14881" max="14881" width="2.5703125" style="167" customWidth="1"/>
    <col min="14882" max="14882" width="15" style="167" customWidth="1"/>
    <col min="14883" max="14883" width="24.140625" style="167" customWidth="1"/>
    <col min="14884" max="14884" width="8.28515625" style="167" customWidth="1"/>
    <col min="14885" max="14885" width="0.7109375" style="167" customWidth="1"/>
    <col min="14886" max="15084" width="11.42578125" style="167"/>
    <col min="15085" max="15085" width="20.28515625" style="167" customWidth="1"/>
    <col min="15086" max="15086" width="13.42578125" style="167" customWidth="1"/>
    <col min="15087" max="15087" width="2.85546875" style="167" customWidth="1"/>
    <col min="15088" max="15088" width="11.42578125" style="167"/>
    <col min="15089" max="15089" width="1.5703125" style="167" customWidth="1"/>
    <col min="15090" max="15094" width="11.42578125" style="167"/>
    <col min="15095" max="15095" width="1" style="167" customWidth="1"/>
    <col min="15096" max="15096" width="2.140625" style="167" customWidth="1"/>
    <col min="15097" max="15097" width="11.42578125" style="167"/>
    <col min="15098" max="15098" width="1.7109375" style="167" customWidth="1"/>
    <col min="15099" max="15100" width="11.42578125" style="167"/>
    <col min="15101" max="15101" width="4" style="167" customWidth="1"/>
    <col min="15102" max="15102" width="10.7109375" style="167" customWidth="1"/>
    <col min="15103" max="15103" width="1.85546875" style="167" customWidth="1"/>
    <col min="15104" max="15104" width="11.42578125" style="167"/>
    <col min="15105" max="15105" width="3.7109375" style="167" customWidth="1"/>
    <col min="15106" max="15106" width="12.7109375" style="167" customWidth="1"/>
    <col min="15107" max="15110" width="11.42578125" style="167"/>
    <col min="15111" max="15111" width="0.85546875" style="167" customWidth="1"/>
    <col min="15112" max="15112" width="1.85546875" style="167" customWidth="1"/>
    <col min="15113" max="15113" width="11.42578125" style="167"/>
    <col min="15114" max="15114" width="0.7109375" style="167" customWidth="1"/>
    <col min="15115" max="15117" width="11.42578125" style="167"/>
    <col min="15118" max="15118" width="0" style="167" hidden="1" customWidth="1"/>
    <col min="15119" max="15120" width="11.42578125" style="167"/>
    <col min="15121" max="15121" width="1.42578125" style="167" customWidth="1"/>
    <col min="15122" max="15122" width="2.42578125" style="167" customWidth="1"/>
    <col min="15123" max="15123" width="0.42578125" style="167" customWidth="1"/>
    <col min="15124" max="15127" width="11.42578125" style="167"/>
    <col min="15128" max="15128" width="3.5703125" style="167" customWidth="1"/>
    <col min="15129" max="15129" width="11.140625" style="167" customWidth="1"/>
    <col min="15130" max="15130" width="0.7109375" style="167" customWidth="1"/>
    <col min="15131" max="15131" width="3.5703125" style="167" customWidth="1"/>
    <col min="15132" max="15132" width="10.140625" style="167" customWidth="1"/>
    <col min="15133" max="15133" width="11.42578125" style="167"/>
    <col min="15134" max="15134" width="16.42578125" style="167" customWidth="1"/>
    <col min="15135" max="15135" width="3" style="167" customWidth="1"/>
    <col min="15136" max="15136" width="11.42578125" style="167"/>
    <col min="15137" max="15137" width="2.5703125" style="167" customWidth="1"/>
    <col min="15138" max="15138" width="15" style="167" customWidth="1"/>
    <col min="15139" max="15139" width="24.140625" style="167" customWidth="1"/>
    <col min="15140" max="15140" width="8.28515625" style="167" customWidth="1"/>
    <col min="15141" max="15141" width="0.7109375" style="167" customWidth="1"/>
    <col min="15142" max="15340" width="11.42578125" style="167"/>
    <col min="15341" max="15341" width="20.28515625" style="167" customWidth="1"/>
    <col min="15342" max="15342" width="13.42578125" style="167" customWidth="1"/>
    <col min="15343" max="15343" width="2.85546875" style="167" customWidth="1"/>
    <col min="15344" max="15344" width="11.42578125" style="167"/>
    <col min="15345" max="15345" width="1.5703125" style="167" customWidth="1"/>
    <col min="15346" max="15350" width="11.42578125" style="167"/>
    <col min="15351" max="15351" width="1" style="167" customWidth="1"/>
    <col min="15352" max="15352" width="2.140625" style="167" customWidth="1"/>
    <col min="15353" max="15353" width="11.42578125" style="167"/>
    <col min="15354" max="15354" width="1.7109375" style="167" customWidth="1"/>
    <col min="15355" max="15356" width="11.42578125" style="167"/>
    <col min="15357" max="15357" width="4" style="167" customWidth="1"/>
    <col min="15358" max="15358" width="10.7109375" style="167" customWidth="1"/>
    <col min="15359" max="15359" width="1.85546875" style="167" customWidth="1"/>
    <col min="15360" max="15360" width="11.42578125" style="167"/>
    <col min="15361" max="15361" width="3.7109375" style="167" customWidth="1"/>
    <col min="15362" max="15362" width="12.7109375" style="167" customWidth="1"/>
    <col min="15363" max="15366" width="11.42578125" style="167"/>
    <col min="15367" max="15367" width="0.85546875" style="167" customWidth="1"/>
    <col min="15368" max="15368" width="1.85546875" style="167" customWidth="1"/>
    <col min="15369" max="15369" width="11.42578125" style="167"/>
    <col min="15370" max="15370" width="0.7109375" style="167" customWidth="1"/>
    <col min="15371" max="15373" width="11.42578125" style="167"/>
    <col min="15374" max="15374" width="0" style="167" hidden="1" customWidth="1"/>
    <col min="15375" max="15376" width="11.42578125" style="167"/>
    <col min="15377" max="15377" width="1.42578125" style="167" customWidth="1"/>
    <col min="15378" max="15378" width="2.42578125" style="167" customWidth="1"/>
    <col min="15379" max="15379" width="0.42578125" style="167" customWidth="1"/>
    <col min="15380" max="15383" width="11.42578125" style="167"/>
    <col min="15384" max="15384" width="3.5703125" style="167" customWidth="1"/>
    <col min="15385" max="15385" width="11.140625" style="167" customWidth="1"/>
    <col min="15386" max="15386" width="0.7109375" style="167" customWidth="1"/>
    <col min="15387" max="15387" width="3.5703125" style="167" customWidth="1"/>
    <col min="15388" max="15388" width="10.140625" style="167" customWidth="1"/>
    <col min="15389" max="15389" width="11.42578125" style="167"/>
    <col min="15390" max="15390" width="16.42578125" style="167" customWidth="1"/>
    <col min="15391" max="15391" width="3" style="167" customWidth="1"/>
    <col min="15392" max="15392" width="11.42578125" style="167"/>
    <col min="15393" max="15393" width="2.5703125" style="167" customWidth="1"/>
    <col min="15394" max="15394" width="15" style="167" customWidth="1"/>
    <col min="15395" max="15395" width="24.140625" style="167" customWidth="1"/>
    <col min="15396" max="15396" width="8.28515625" style="167" customWidth="1"/>
    <col min="15397" max="15397" width="0.7109375" style="167" customWidth="1"/>
    <col min="15398" max="15596" width="11.42578125" style="167"/>
    <col min="15597" max="15597" width="20.28515625" style="167" customWidth="1"/>
    <col min="15598" max="15598" width="13.42578125" style="167" customWidth="1"/>
    <col min="15599" max="15599" width="2.85546875" style="167" customWidth="1"/>
    <col min="15600" max="15600" width="11.42578125" style="167"/>
    <col min="15601" max="15601" width="1.5703125" style="167" customWidth="1"/>
    <col min="15602" max="15606" width="11.42578125" style="167"/>
    <col min="15607" max="15607" width="1" style="167" customWidth="1"/>
    <col min="15608" max="15608" width="2.140625" style="167" customWidth="1"/>
    <col min="15609" max="15609" width="11.42578125" style="167"/>
    <col min="15610" max="15610" width="1.7109375" style="167" customWidth="1"/>
    <col min="15611" max="15612" width="11.42578125" style="167"/>
    <col min="15613" max="15613" width="4" style="167" customWidth="1"/>
    <col min="15614" max="15614" width="10.7109375" style="167" customWidth="1"/>
    <col min="15615" max="15615" width="1.85546875" style="167" customWidth="1"/>
    <col min="15616" max="15616" width="11.42578125" style="167"/>
    <col min="15617" max="15617" width="3.7109375" style="167" customWidth="1"/>
    <col min="15618" max="15618" width="12.7109375" style="167" customWidth="1"/>
    <col min="15619" max="15622" width="11.42578125" style="167"/>
    <col min="15623" max="15623" width="0.85546875" style="167" customWidth="1"/>
    <col min="15624" max="15624" width="1.85546875" style="167" customWidth="1"/>
    <col min="15625" max="15625" width="11.42578125" style="167"/>
    <col min="15626" max="15626" width="0.7109375" style="167" customWidth="1"/>
    <col min="15627" max="15629" width="11.42578125" style="167"/>
    <col min="15630" max="15630" width="0" style="167" hidden="1" customWidth="1"/>
    <col min="15631" max="15632" width="11.42578125" style="167"/>
    <col min="15633" max="15633" width="1.42578125" style="167" customWidth="1"/>
    <col min="15634" max="15634" width="2.42578125" style="167" customWidth="1"/>
    <col min="15635" max="15635" width="0.42578125" style="167" customWidth="1"/>
    <col min="15636" max="15639" width="11.42578125" style="167"/>
    <col min="15640" max="15640" width="3.5703125" style="167" customWidth="1"/>
    <col min="15641" max="15641" width="11.140625" style="167" customWidth="1"/>
    <col min="15642" max="15642" width="0.7109375" style="167" customWidth="1"/>
    <col min="15643" max="15643" width="3.5703125" style="167" customWidth="1"/>
    <col min="15644" max="15644" width="10.140625" style="167" customWidth="1"/>
    <col min="15645" max="15645" width="11.42578125" style="167"/>
    <col min="15646" max="15646" width="16.42578125" style="167" customWidth="1"/>
    <col min="15647" max="15647" width="3" style="167" customWidth="1"/>
    <col min="15648" max="15648" width="11.42578125" style="167"/>
    <col min="15649" max="15649" width="2.5703125" style="167" customWidth="1"/>
    <col min="15650" max="15650" width="15" style="167" customWidth="1"/>
    <col min="15651" max="15651" width="24.140625" style="167" customWidth="1"/>
    <col min="15652" max="15652" width="8.28515625" style="167" customWidth="1"/>
    <col min="15653" max="15653" width="0.7109375" style="167" customWidth="1"/>
    <col min="15654" max="15852" width="11.42578125" style="167"/>
    <col min="15853" max="15853" width="20.28515625" style="167" customWidth="1"/>
    <col min="15854" max="15854" width="13.42578125" style="167" customWidth="1"/>
    <col min="15855" max="15855" width="2.85546875" style="167" customWidth="1"/>
    <col min="15856" max="15856" width="11.42578125" style="167"/>
    <col min="15857" max="15857" width="1.5703125" style="167" customWidth="1"/>
    <col min="15858" max="15862" width="11.42578125" style="167"/>
    <col min="15863" max="15863" width="1" style="167" customWidth="1"/>
    <col min="15864" max="15864" width="2.140625" style="167" customWidth="1"/>
    <col min="15865" max="15865" width="11.42578125" style="167"/>
    <col min="15866" max="15866" width="1.7109375" style="167" customWidth="1"/>
    <col min="15867" max="15868" width="11.42578125" style="167"/>
    <col min="15869" max="15869" width="4" style="167" customWidth="1"/>
    <col min="15870" max="15870" width="10.7109375" style="167" customWidth="1"/>
    <col min="15871" max="15871" width="1.85546875" style="167" customWidth="1"/>
    <col min="15872" max="15872" width="11.42578125" style="167"/>
    <col min="15873" max="15873" width="3.7109375" style="167" customWidth="1"/>
    <col min="15874" max="15874" width="12.7109375" style="167" customWidth="1"/>
    <col min="15875" max="15878" width="11.42578125" style="167"/>
    <col min="15879" max="15879" width="0.85546875" style="167" customWidth="1"/>
    <col min="15880" max="15880" width="1.85546875" style="167" customWidth="1"/>
    <col min="15881" max="15881" width="11.42578125" style="167"/>
    <col min="15882" max="15882" width="0.7109375" style="167" customWidth="1"/>
    <col min="15883" max="15885" width="11.42578125" style="167"/>
    <col min="15886" max="15886" width="0" style="167" hidden="1" customWidth="1"/>
    <col min="15887" max="15888" width="11.42578125" style="167"/>
    <col min="15889" max="15889" width="1.42578125" style="167" customWidth="1"/>
    <col min="15890" max="15890" width="2.42578125" style="167" customWidth="1"/>
    <col min="15891" max="15891" width="0.42578125" style="167" customWidth="1"/>
    <col min="15892" max="15895" width="11.42578125" style="167"/>
    <col min="15896" max="15896" width="3.5703125" style="167" customWidth="1"/>
    <col min="15897" max="15897" width="11.140625" style="167" customWidth="1"/>
    <col min="15898" max="15898" width="0.7109375" style="167" customWidth="1"/>
    <col min="15899" max="15899" width="3.5703125" style="167" customWidth="1"/>
    <col min="15900" max="15900" width="10.140625" style="167" customWidth="1"/>
    <col min="15901" max="15901" width="11.42578125" style="167"/>
    <col min="15902" max="15902" width="16.42578125" style="167" customWidth="1"/>
    <col min="15903" max="15903" width="3" style="167" customWidth="1"/>
    <col min="15904" max="15904" width="11.42578125" style="167"/>
    <col min="15905" max="15905" width="2.5703125" style="167" customWidth="1"/>
    <col min="15906" max="15906" width="15" style="167" customWidth="1"/>
    <col min="15907" max="15907" width="24.140625" style="167" customWidth="1"/>
    <col min="15908" max="15908" width="8.28515625" style="167" customWidth="1"/>
    <col min="15909" max="15909" width="0.7109375" style="167" customWidth="1"/>
    <col min="15910" max="16108" width="11.42578125" style="167"/>
    <col min="16109" max="16109" width="20.28515625" style="167" customWidth="1"/>
    <col min="16110" max="16110" width="13.42578125" style="167" customWidth="1"/>
    <col min="16111" max="16111" width="2.85546875" style="167" customWidth="1"/>
    <col min="16112" max="16112" width="11.42578125" style="167"/>
    <col min="16113" max="16113" width="1.5703125" style="167" customWidth="1"/>
    <col min="16114" max="16118" width="11.42578125" style="167"/>
    <col min="16119" max="16119" width="1" style="167" customWidth="1"/>
    <col min="16120" max="16120" width="2.140625" style="167" customWidth="1"/>
    <col min="16121" max="16121" width="11.42578125" style="167"/>
    <col min="16122" max="16122" width="1.7109375" style="167" customWidth="1"/>
    <col min="16123" max="16124" width="11.42578125" style="167"/>
    <col min="16125" max="16125" width="4" style="167" customWidth="1"/>
    <col min="16126" max="16126" width="10.7109375" style="167" customWidth="1"/>
    <col min="16127" max="16127" width="1.85546875" style="167" customWidth="1"/>
    <col min="16128" max="16128" width="11.42578125" style="167"/>
    <col min="16129" max="16129" width="3.7109375" style="167" customWidth="1"/>
    <col min="16130" max="16130" width="12.7109375" style="167" customWidth="1"/>
    <col min="16131" max="16134" width="11.42578125" style="167"/>
    <col min="16135" max="16135" width="0.85546875" style="167" customWidth="1"/>
    <col min="16136" max="16136" width="1.85546875" style="167" customWidth="1"/>
    <col min="16137" max="16137" width="11.42578125" style="167"/>
    <col min="16138" max="16138" width="0.7109375" style="167" customWidth="1"/>
    <col min="16139" max="16141" width="11.42578125" style="167"/>
    <col min="16142" max="16142" width="0" style="167" hidden="1" customWidth="1"/>
    <col min="16143" max="16144" width="11.42578125" style="167"/>
    <col min="16145" max="16145" width="1.42578125" style="167" customWidth="1"/>
    <col min="16146" max="16146" width="2.42578125" style="167" customWidth="1"/>
    <col min="16147" max="16147" width="0.42578125" style="167" customWidth="1"/>
    <col min="16148" max="16151" width="11.42578125" style="167"/>
    <col min="16152" max="16152" width="3.5703125" style="167" customWidth="1"/>
    <col min="16153" max="16153" width="11.140625" style="167" customWidth="1"/>
    <col min="16154" max="16154" width="0.7109375" style="167" customWidth="1"/>
    <col min="16155" max="16155" width="3.5703125" style="167" customWidth="1"/>
    <col min="16156" max="16156" width="10.140625" style="167" customWidth="1"/>
    <col min="16157" max="16157" width="11.42578125" style="167"/>
    <col min="16158" max="16158" width="16.42578125" style="167" customWidth="1"/>
    <col min="16159" max="16159" width="3" style="167" customWidth="1"/>
    <col min="16160" max="16160" width="11.42578125" style="167"/>
    <col min="16161" max="16161" width="2.5703125" style="167" customWidth="1"/>
    <col min="16162" max="16162" width="15" style="167" customWidth="1"/>
    <col min="16163" max="16163" width="24.140625" style="167" customWidth="1"/>
    <col min="16164" max="16164" width="8.28515625" style="167" customWidth="1"/>
    <col min="16165" max="16165" width="0.7109375" style="167" customWidth="1"/>
    <col min="16166" max="16384" width="11.42578125" style="167"/>
  </cols>
  <sheetData>
    <row r="1" spans="1:34">
      <c r="A1" s="1050" t="s">
        <v>120</v>
      </c>
      <c r="B1" s="932"/>
      <c r="C1" s="932"/>
      <c r="D1" s="932"/>
      <c r="E1" s="932"/>
      <c r="F1" s="932"/>
      <c r="G1" s="932"/>
      <c r="H1" s="932"/>
      <c r="I1" s="960"/>
      <c r="J1" s="960"/>
      <c r="K1" s="960"/>
      <c r="L1" s="960"/>
      <c r="M1" s="960"/>
      <c r="N1" s="961"/>
      <c r="O1" s="961"/>
      <c r="P1" s="961"/>
      <c r="Q1" s="961"/>
      <c r="R1" s="961"/>
      <c r="S1" s="960"/>
      <c r="T1" s="960"/>
      <c r="U1" s="960"/>
      <c r="V1" s="960"/>
      <c r="W1" s="960"/>
      <c r="X1" s="960"/>
      <c r="Y1" s="960"/>
      <c r="Z1" s="960"/>
      <c r="AA1" s="960"/>
      <c r="AB1" s="960"/>
      <c r="AC1" s="960"/>
      <c r="AD1" s="960"/>
      <c r="AE1" s="960"/>
      <c r="AF1" s="960"/>
      <c r="AG1" s="960"/>
      <c r="AH1" s="1066"/>
    </row>
    <row r="2" spans="1:34" ht="23.25" customHeight="1">
      <c r="A2" s="1105" t="s">
        <v>396</v>
      </c>
      <c r="B2" s="962"/>
      <c r="C2" s="962"/>
      <c r="D2" s="962"/>
      <c r="E2" s="962"/>
      <c r="F2" s="962"/>
      <c r="G2" s="962"/>
      <c r="H2" s="962"/>
      <c r="I2" s="713"/>
      <c r="J2" s="713"/>
      <c r="K2" s="713"/>
      <c r="L2" s="713"/>
      <c r="M2" s="713"/>
      <c r="N2" s="713"/>
      <c r="O2" s="713"/>
      <c r="P2" s="713"/>
      <c r="Q2" s="713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3"/>
      <c r="AH2" s="1026"/>
    </row>
    <row r="3" spans="1:34" ht="13.5" thickBot="1">
      <c r="A3" s="321" t="s">
        <v>4</v>
      </c>
      <c r="B3" s="181"/>
      <c r="C3" s="181"/>
      <c r="D3" s="181"/>
      <c r="E3" s="181"/>
      <c r="F3" s="181"/>
      <c r="G3" s="181"/>
      <c r="H3" s="182"/>
      <c r="I3" s="181"/>
      <c r="J3" s="183"/>
      <c r="K3" s="183"/>
      <c r="L3" s="183"/>
      <c r="M3" s="182"/>
      <c r="N3" s="948"/>
      <c r="O3" s="948"/>
      <c r="P3" s="948"/>
      <c r="Q3" s="948"/>
      <c r="R3" s="182"/>
      <c r="S3" s="182"/>
      <c r="T3" s="949"/>
      <c r="U3" s="949"/>
      <c r="V3" s="949"/>
      <c r="W3" s="949"/>
      <c r="X3" s="182"/>
      <c r="Y3" s="949"/>
      <c r="Z3" s="949"/>
      <c r="AA3" s="949"/>
      <c r="AB3" s="949"/>
      <c r="AC3" s="182"/>
      <c r="AD3" s="181"/>
      <c r="AE3" s="181"/>
      <c r="AF3" s="181"/>
      <c r="AG3" s="181"/>
      <c r="AH3" s="1067"/>
    </row>
    <row r="4" spans="1:34" ht="23.25" thickTop="1">
      <c r="A4" s="379" t="s">
        <v>29</v>
      </c>
      <c r="B4" s="1051" t="s">
        <v>459</v>
      </c>
      <c r="C4" s="1053" t="s">
        <v>358</v>
      </c>
      <c r="D4" s="1055" t="s">
        <v>359</v>
      </c>
      <c r="E4" s="1056" t="s">
        <v>360</v>
      </c>
      <c r="F4" s="1056" t="s">
        <v>362</v>
      </c>
      <c r="G4" s="1056" t="s">
        <v>363</v>
      </c>
      <c r="H4" s="1051" t="s">
        <v>364</v>
      </c>
      <c r="I4" s="1053" t="s">
        <v>365</v>
      </c>
      <c r="J4" s="1055" t="s">
        <v>366</v>
      </c>
      <c r="K4" s="1056" t="s">
        <v>367</v>
      </c>
      <c r="L4" s="1051" t="s">
        <v>368</v>
      </c>
      <c r="M4" s="1053" t="s">
        <v>370</v>
      </c>
      <c r="N4" s="1063" t="s">
        <v>372</v>
      </c>
      <c r="O4" s="1056" t="s">
        <v>373</v>
      </c>
      <c r="P4" s="1056" t="s">
        <v>374</v>
      </c>
      <c r="Q4" s="1056" t="s">
        <v>538</v>
      </c>
      <c r="R4" s="1051" t="s">
        <v>375</v>
      </c>
      <c r="S4" s="1053" t="s">
        <v>381</v>
      </c>
      <c r="T4" s="1055" t="s">
        <v>382</v>
      </c>
      <c r="U4" s="1056" t="s">
        <v>383</v>
      </c>
      <c r="V4" s="1056" t="s">
        <v>384</v>
      </c>
      <c r="W4" s="1056" t="s">
        <v>376</v>
      </c>
      <c r="X4" s="1051" t="s">
        <v>385</v>
      </c>
      <c r="Y4" s="1055" t="s">
        <v>386</v>
      </c>
      <c r="Z4" s="1056" t="s">
        <v>387</v>
      </c>
      <c r="AA4" s="1056" t="s">
        <v>542</v>
      </c>
      <c r="AB4" s="1051" t="s">
        <v>388</v>
      </c>
      <c r="AC4" s="1053" t="s">
        <v>389</v>
      </c>
      <c r="AD4" s="1055" t="s">
        <v>390</v>
      </c>
      <c r="AE4" s="1056" t="s">
        <v>391</v>
      </c>
      <c r="AF4" s="1051" t="s">
        <v>392</v>
      </c>
      <c r="AG4" s="1053" t="s">
        <v>152</v>
      </c>
      <c r="AH4" s="1068" t="s">
        <v>6</v>
      </c>
    </row>
    <row r="5" spans="1:34">
      <c r="A5" s="76" t="s">
        <v>7</v>
      </c>
      <c r="B5" s="1052">
        <v>1304.3800000000001</v>
      </c>
      <c r="C5" s="1054">
        <v>50518.46</v>
      </c>
      <c r="D5" s="1057">
        <v>1220</v>
      </c>
      <c r="E5" s="1058">
        <v>0</v>
      </c>
      <c r="F5" s="1058">
        <v>0</v>
      </c>
      <c r="G5" s="1058">
        <v>0</v>
      </c>
      <c r="H5" s="1059">
        <f t="shared" ref="H5:H19" si="0">SUM(D5:G5)</f>
        <v>1220</v>
      </c>
      <c r="I5" s="1060">
        <v>0</v>
      </c>
      <c r="J5" s="1061">
        <v>0</v>
      </c>
      <c r="K5" s="1062">
        <v>0</v>
      </c>
      <c r="L5" s="1059">
        <f t="shared" ref="L5:L19" si="1">SUM(J5:K5)</f>
        <v>0</v>
      </c>
      <c r="M5" s="1060">
        <v>0</v>
      </c>
      <c r="N5" s="1061">
        <v>415.25</v>
      </c>
      <c r="O5" s="1062">
        <v>2460.3599999999997</v>
      </c>
      <c r="P5" s="1062">
        <v>4661.25</v>
      </c>
      <c r="Q5" s="1062">
        <v>53.17</v>
      </c>
      <c r="R5" s="1059">
        <f t="shared" ref="R5:R19" si="2">Q5+P5+O5+N5</f>
        <v>7590.03</v>
      </c>
      <c r="S5" s="1064">
        <v>108389.17</v>
      </c>
      <c r="T5" s="1061">
        <v>0</v>
      </c>
      <c r="U5" s="1062">
        <v>0</v>
      </c>
      <c r="V5" s="1062">
        <v>0</v>
      </c>
      <c r="W5" s="1062">
        <v>69.12</v>
      </c>
      <c r="X5" s="1059">
        <f t="shared" ref="X5:X19" si="3">SUM(W5+V5+U5+T5)</f>
        <v>69.12</v>
      </c>
      <c r="Y5" s="1061">
        <v>93483.23000000001</v>
      </c>
      <c r="Z5" s="1062">
        <v>34727.509999999995</v>
      </c>
      <c r="AA5" s="1062">
        <v>2495.77</v>
      </c>
      <c r="AB5" s="1059">
        <f t="shared" ref="AB5:AB19" si="4">SUM(Y5:AA5)</f>
        <v>130706.51000000001</v>
      </c>
      <c r="AC5" s="1060">
        <v>5124.7</v>
      </c>
      <c r="AD5" s="1061">
        <v>0</v>
      </c>
      <c r="AE5" s="1062">
        <v>0</v>
      </c>
      <c r="AF5" s="1059">
        <f t="shared" ref="AF5:AF19" si="5">AE5+AD5</f>
        <v>0</v>
      </c>
      <c r="AG5" s="1060">
        <v>5341.27</v>
      </c>
      <c r="AH5" s="1069">
        <f t="shared" ref="AH5:AH19" si="6">AG5+AF5+AC5+AB5+X5+S5+R5+M5+L5+I5+H5+C5+B5</f>
        <v>310263.64</v>
      </c>
    </row>
    <row r="6" spans="1:34">
      <c r="A6" s="76" t="s">
        <v>8</v>
      </c>
      <c r="B6" s="1052">
        <v>512.70000000000005</v>
      </c>
      <c r="C6" s="1054">
        <v>15004.509999999998</v>
      </c>
      <c r="D6" s="1057">
        <v>487</v>
      </c>
      <c r="E6" s="1058">
        <v>0</v>
      </c>
      <c r="F6" s="1058">
        <v>0</v>
      </c>
      <c r="G6" s="1058">
        <v>0</v>
      </c>
      <c r="H6" s="1059">
        <f t="shared" si="0"/>
        <v>487</v>
      </c>
      <c r="I6" s="1060">
        <v>0</v>
      </c>
      <c r="J6" s="1061">
        <v>0</v>
      </c>
      <c r="K6" s="1062">
        <v>0</v>
      </c>
      <c r="L6" s="1059">
        <f t="shared" si="1"/>
        <v>0</v>
      </c>
      <c r="M6" s="1060">
        <v>0</v>
      </c>
      <c r="N6" s="1061">
        <v>5238.5700000000006</v>
      </c>
      <c r="O6" s="1062">
        <v>1342.8500000000001</v>
      </c>
      <c r="P6" s="1062">
        <v>2047.71</v>
      </c>
      <c r="Q6" s="1062">
        <v>15.59</v>
      </c>
      <c r="R6" s="1059">
        <f t="shared" si="2"/>
        <v>8644.7200000000012</v>
      </c>
      <c r="S6" s="1064">
        <v>0</v>
      </c>
      <c r="T6" s="1061">
        <v>2.37</v>
      </c>
      <c r="U6" s="1062">
        <v>0</v>
      </c>
      <c r="V6" s="1062">
        <v>0</v>
      </c>
      <c r="W6" s="1062">
        <v>0</v>
      </c>
      <c r="X6" s="1059">
        <f t="shared" si="3"/>
        <v>2.37</v>
      </c>
      <c r="Y6" s="1061">
        <v>12921.589999999998</v>
      </c>
      <c r="Z6" s="1062">
        <v>1690.71</v>
      </c>
      <c r="AA6" s="1062">
        <v>304.95</v>
      </c>
      <c r="AB6" s="1059">
        <f t="shared" si="4"/>
        <v>14917.25</v>
      </c>
      <c r="AC6" s="1060">
        <v>2234.2399999999998</v>
      </c>
      <c r="AD6" s="1061">
        <v>0</v>
      </c>
      <c r="AE6" s="1062">
        <v>0</v>
      </c>
      <c r="AF6" s="1059">
        <f t="shared" si="5"/>
        <v>0</v>
      </c>
      <c r="AG6" s="1060">
        <v>1666.54</v>
      </c>
      <c r="AH6" s="1069">
        <f t="shared" si="6"/>
        <v>43469.329999999994</v>
      </c>
    </row>
    <row r="7" spans="1:34">
      <c r="A7" s="76" t="s">
        <v>9</v>
      </c>
      <c r="B7" s="1052">
        <v>1567.3100000000002</v>
      </c>
      <c r="C7" s="1054">
        <v>49248.43</v>
      </c>
      <c r="D7" s="1057">
        <v>1583</v>
      </c>
      <c r="E7" s="1058">
        <v>0</v>
      </c>
      <c r="F7" s="1058">
        <v>11.32</v>
      </c>
      <c r="G7" s="1058">
        <v>0</v>
      </c>
      <c r="H7" s="1059">
        <f t="shared" si="0"/>
        <v>1594.32</v>
      </c>
      <c r="I7" s="1060">
        <v>0</v>
      </c>
      <c r="J7" s="1061">
        <v>0</v>
      </c>
      <c r="K7" s="1062">
        <v>66.900000000000006</v>
      </c>
      <c r="L7" s="1059">
        <f t="shared" si="1"/>
        <v>66.900000000000006</v>
      </c>
      <c r="M7" s="1060">
        <v>0</v>
      </c>
      <c r="N7" s="1061">
        <v>16726.650000000001</v>
      </c>
      <c r="O7" s="1062">
        <v>2775.15</v>
      </c>
      <c r="P7" s="1062">
        <v>15369.5</v>
      </c>
      <c r="Q7" s="1062">
        <v>8495.4599999999991</v>
      </c>
      <c r="R7" s="1059">
        <f t="shared" si="2"/>
        <v>43366.76</v>
      </c>
      <c r="S7" s="1064">
        <v>0</v>
      </c>
      <c r="T7" s="1061">
        <v>18358.39</v>
      </c>
      <c r="U7" s="1062">
        <v>12269.09</v>
      </c>
      <c r="V7" s="1062">
        <v>0</v>
      </c>
      <c r="W7" s="1062">
        <v>0</v>
      </c>
      <c r="X7" s="1059">
        <f t="shared" si="3"/>
        <v>30627.48</v>
      </c>
      <c r="Y7" s="1061">
        <v>30445.55</v>
      </c>
      <c r="Z7" s="1062">
        <v>13339.750000000002</v>
      </c>
      <c r="AA7" s="1062">
        <v>394.54999999999995</v>
      </c>
      <c r="AB7" s="1059">
        <f t="shared" si="4"/>
        <v>44179.850000000006</v>
      </c>
      <c r="AC7" s="1060">
        <v>6921.41</v>
      </c>
      <c r="AD7" s="1061">
        <v>0</v>
      </c>
      <c r="AE7" s="1062">
        <v>0</v>
      </c>
      <c r="AF7" s="1059">
        <f t="shared" si="5"/>
        <v>0</v>
      </c>
      <c r="AG7" s="1060">
        <v>2431.69</v>
      </c>
      <c r="AH7" s="1069">
        <f t="shared" si="6"/>
        <v>180004.15</v>
      </c>
    </row>
    <row r="8" spans="1:34">
      <c r="A8" s="76" t="s">
        <v>10</v>
      </c>
      <c r="B8" s="1052">
        <v>215.78</v>
      </c>
      <c r="C8" s="1054">
        <v>5099.8999999999996</v>
      </c>
      <c r="D8" s="1057">
        <v>301</v>
      </c>
      <c r="E8" s="1058">
        <v>0</v>
      </c>
      <c r="F8" s="1058">
        <v>0</v>
      </c>
      <c r="G8" s="1058">
        <v>0</v>
      </c>
      <c r="H8" s="1059">
        <f t="shared" si="0"/>
        <v>301</v>
      </c>
      <c r="I8" s="1060">
        <v>0</v>
      </c>
      <c r="J8" s="1061">
        <v>0</v>
      </c>
      <c r="K8" s="1062">
        <v>0</v>
      </c>
      <c r="L8" s="1059">
        <f t="shared" si="1"/>
        <v>0</v>
      </c>
      <c r="M8" s="1060">
        <v>0</v>
      </c>
      <c r="N8" s="1061">
        <v>1292.9099999999999</v>
      </c>
      <c r="O8" s="1062">
        <v>838</v>
      </c>
      <c r="P8" s="1062">
        <v>505.92</v>
      </c>
      <c r="Q8" s="1062">
        <v>18.170000000000002</v>
      </c>
      <c r="R8" s="1059">
        <f t="shared" si="2"/>
        <v>2655</v>
      </c>
      <c r="S8" s="1064">
        <v>0</v>
      </c>
      <c r="T8" s="1061">
        <v>0</v>
      </c>
      <c r="U8" s="1062">
        <v>0</v>
      </c>
      <c r="V8" s="1062">
        <v>0</v>
      </c>
      <c r="W8" s="1062">
        <v>0</v>
      </c>
      <c r="X8" s="1059">
        <f t="shared" si="3"/>
        <v>0</v>
      </c>
      <c r="Y8" s="1061">
        <v>5626.32</v>
      </c>
      <c r="Z8" s="1062">
        <v>343.37</v>
      </c>
      <c r="AA8" s="1062">
        <v>20</v>
      </c>
      <c r="AB8" s="1059">
        <f t="shared" si="4"/>
        <v>5989.69</v>
      </c>
      <c r="AC8" s="1060">
        <v>902.55</v>
      </c>
      <c r="AD8" s="1061">
        <v>0</v>
      </c>
      <c r="AE8" s="1062">
        <v>0</v>
      </c>
      <c r="AF8" s="1059">
        <f t="shared" si="5"/>
        <v>0</v>
      </c>
      <c r="AG8" s="1060">
        <v>230.08</v>
      </c>
      <c r="AH8" s="1069">
        <f t="shared" si="6"/>
        <v>15394</v>
      </c>
    </row>
    <row r="9" spans="1:34">
      <c r="A9" s="76" t="s">
        <v>11</v>
      </c>
      <c r="B9" s="1052">
        <v>118.31</v>
      </c>
      <c r="C9" s="1054">
        <v>3093.8900000000003</v>
      </c>
      <c r="D9" s="1057">
        <v>261</v>
      </c>
      <c r="E9" s="1058">
        <v>0</v>
      </c>
      <c r="F9" s="1058">
        <v>0</v>
      </c>
      <c r="G9" s="1058">
        <v>0</v>
      </c>
      <c r="H9" s="1059">
        <f t="shared" si="0"/>
        <v>261</v>
      </c>
      <c r="I9" s="1060">
        <v>0</v>
      </c>
      <c r="J9" s="1061">
        <v>0</v>
      </c>
      <c r="K9" s="1062">
        <v>0</v>
      </c>
      <c r="L9" s="1059">
        <f t="shared" si="1"/>
        <v>0</v>
      </c>
      <c r="M9" s="1060">
        <v>0</v>
      </c>
      <c r="N9" s="1061">
        <v>2775.46</v>
      </c>
      <c r="O9" s="1062">
        <v>884.56999999999994</v>
      </c>
      <c r="P9" s="1062">
        <v>382.17</v>
      </c>
      <c r="Q9" s="1062">
        <v>0</v>
      </c>
      <c r="R9" s="1059">
        <f t="shared" si="2"/>
        <v>4042.2</v>
      </c>
      <c r="S9" s="1064">
        <v>0</v>
      </c>
      <c r="T9" s="1061">
        <v>0</v>
      </c>
      <c r="U9" s="1062">
        <v>0</v>
      </c>
      <c r="V9" s="1062">
        <v>0</v>
      </c>
      <c r="W9" s="1062">
        <v>0</v>
      </c>
      <c r="X9" s="1059">
        <f t="shared" si="3"/>
        <v>0</v>
      </c>
      <c r="Y9" s="1061">
        <v>5331.65</v>
      </c>
      <c r="Z9" s="1062">
        <v>1555.3</v>
      </c>
      <c r="AA9" s="1062">
        <v>0</v>
      </c>
      <c r="AB9" s="1059">
        <f t="shared" si="4"/>
        <v>6886.95</v>
      </c>
      <c r="AC9" s="1060">
        <v>536.62</v>
      </c>
      <c r="AD9" s="1061">
        <v>0</v>
      </c>
      <c r="AE9" s="1062">
        <v>0</v>
      </c>
      <c r="AF9" s="1059">
        <f t="shared" si="5"/>
        <v>0</v>
      </c>
      <c r="AG9" s="1060">
        <v>131.09</v>
      </c>
      <c r="AH9" s="1069">
        <f t="shared" si="6"/>
        <v>15070.06</v>
      </c>
    </row>
    <row r="10" spans="1:34">
      <c r="A10" s="76" t="s">
        <v>12</v>
      </c>
      <c r="B10" s="1052">
        <v>1568.03</v>
      </c>
      <c r="C10" s="1054">
        <v>1845.85</v>
      </c>
      <c r="D10" s="1057">
        <v>47</v>
      </c>
      <c r="E10" s="1058">
        <v>0</v>
      </c>
      <c r="F10" s="1058">
        <v>0</v>
      </c>
      <c r="G10" s="1058">
        <v>0</v>
      </c>
      <c r="H10" s="1059">
        <f t="shared" si="0"/>
        <v>47</v>
      </c>
      <c r="I10" s="1060">
        <v>0</v>
      </c>
      <c r="J10" s="1061">
        <v>0</v>
      </c>
      <c r="K10" s="1062">
        <v>0</v>
      </c>
      <c r="L10" s="1059">
        <f t="shared" si="1"/>
        <v>0</v>
      </c>
      <c r="M10" s="1060">
        <v>0</v>
      </c>
      <c r="N10" s="1061">
        <v>1844.1499999999999</v>
      </c>
      <c r="O10" s="1062">
        <v>851.92</v>
      </c>
      <c r="P10" s="1062">
        <v>172.98</v>
      </c>
      <c r="Q10" s="1062">
        <v>0</v>
      </c>
      <c r="R10" s="1059">
        <f t="shared" si="2"/>
        <v>2869.0499999999997</v>
      </c>
      <c r="S10" s="1064">
        <v>0</v>
      </c>
      <c r="T10" s="1061">
        <v>0</v>
      </c>
      <c r="U10" s="1062">
        <v>0</v>
      </c>
      <c r="V10" s="1062">
        <v>0</v>
      </c>
      <c r="W10" s="1062">
        <v>0</v>
      </c>
      <c r="X10" s="1059">
        <f t="shared" si="3"/>
        <v>0</v>
      </c>
      <c r="Y10" s="1061">
        <v>1015.38</v>
      </c>
      <c r="Z10" s="1062">
        <v>263.37</v>
      </c>
      <c r="AA10" s="1062">
        <v>0</v>
      </c>
      <c r="AB10" s="1059">
        <f t="shared" si="4"/>
        <v>1278.75</v>
      </c>
      <c r="AC10" s="1060">
        <v>250.19</v>
      </c>
      <c r="AD10" s="1061">
        <v>0</v>
      </c>
      <c r="AE10" s="1062">
        <v>0</v>
      </c>
      <c r="AF10" s="1059">
        <f t="shared" si="5"/>
        <v>0</v>
      </c>
      <c r="AG10" s="1060">
        <v>35.92</v>
      </c>
      <c r="AH10" s="1069">
        <f t="shared" si="6"/>
        <v>7894.79</v>
      </c>
    </row>
    <row r="11" spans="1:34">
      <c r="A11" s="950" t="s">
        <v>13</v>
      </c>
      <c r="B11" s="1052">
        <v>0</v>
      </c>
      <c r="C11" s="1054">
        <v>6546.99</v>
      </c>
      <c r="D11" s="1057">
        <v>291</v>
      </c>
      <c r="E11" s="1058">
        <v>0</v>
      </c>
      <c r="F11" s="1058">
        <v>2.4500000000000002</v>
      </c>
      <c r="G11" s="1058">
        <v>0</v>
      </c>
      <c r="H11" s="1059">
        <f t="shared" si="0"/>
        <v>293.45</v>
      </c>
      <c r="I11" s="1060">
        <v>0</v>
      </c>
      <c r="J11" s="1061">
        <v>460</v>
      </c>
      <c r="K11" s="1062">
        <v>0</v>
      </c>
      <c r="L11" s="1059">
        <f t="shared" si="1"/>
        <v>460</v>
      </c>
      <c r="M11" s="1060">
        <v>0</v>
      </c>
      <c r="N11" s="1061">
        <v>3243.5</v>
      </c>
      <c r="O11" s="1062">
        <v>1167.5</v>
      </c>
      <c r="P11" s="1062">
        <v>2289.04</v>
      </c>
      <c r="Q11" s="1062">
        <v>76.59</v>
      </c>
      <c r="R11" s="1059">
        <f t="shared" si="2"/>
        <v>6776.63</v>
      </c>
      <c r="S11" s="1064">
        <v>0</v>
      </c>
      <c r="T11" s="1061">
        <v>0</v>
      </c>
      <c r="U11" s="1062">
        <v>0</v>
      </c>
      <c r="V11" s="1062">
        <v>0</v>
      </c>
      <c r="W11" s="1062">
        <v>0</v>
      </c>
      <c r="X11" s="1059">
        <f t="shared" si="3"/>
        <v>0</v>
      </c>
      <c r="Y11" s="1061">
        <v>4825.1000000000004</v>
      </c>
      <c r="Z11" s="1062">
        <v>1689.3700000000001</v>
      </c>
      <c r="AA11" s="1062">
        <v>34.519999999999996</v>
      </c>
      <c r="AB11" s="1059">
        <f t="shared" si="4"/>
        <v>6548.9900000000007</v>
      </c>
      <c r="AC11" s="1060">
        <v>1227.52</v>
      </c>
      <c r="AD11" s="1061">
        <v>0</v>
      </c>
      <c r="AE11" s="1062">
        <v>0</v>
      </c>
      <c r="AF11" s="1059">
        <f t="shared" si="5"/>
        <v>0</v>
      </c>
      <c r="AG11" s="1060">
        <v>533.77</v>
      </c>
      <c r="AH11" s="1069">
        <f t="shared" si="6"/>
        <v>22387.35</v>
      </c>
    </row>
    <row r="12" spans="1:34">
      <c r="A12" s="76" t="s">
        <v>14</v>
      </c>
      <c r="B12" s="1052">
        <v>898.35</v>
      </c>
      <c r="C12" s="1054">
        <v>27594.05</v>
      </c>
      <c r="D12" s="1057">
        <v>418</v>
      </c>
      <c r="E12" s="1058">
        <v>0</v>
      </c>
      <c r="F12" s="1058">
        <v>50.65</v>
      </c>
      <c r="G12" s="1058">
        <v>0</v>
      </c>
      <c r="H12" s="1059">
        <f t="shared" si="0"/>
        <v>468.65</v>
      </c>
      <c r="I12" s="1060">
        <v>0</v>
      </c>
      <c r="J12" s="1061">
        <v>0</v>
      </c>
      <c r="K12" s="1062">
        <v>0</v>
      </c>
      <c r="L12" s="1059">
        <f t="shared" si="1"/>
        <v>0</v>
      </c>
      <c r="M12" s="1060">
        <v>0</v>
      </c>
      <c r="N12" s="1061">
        <v>23276.35</v>
      </c>
      <c r="O12" s="1062">
        <v>1835.21</v>
      </c>
      <c r="P12" s="1062">
        <v>5810.28</v>
      </c>
      <c r="Q12" s="1062">
        <v>27.93</v>
      </c>
      <c r="R12" s="1059">
        <f t="shared" si="2"/>
        <v>30949.769999999997</v>
      </c>
      <c r="S12" s="1064">
        <v>0</v>
      </c>
      <c r="T12" s="1061">
        <v>0</v>
      </c>
      <c r="U12" s="1062">
        <v>0</v>
      </c>
      <c r="V12" s="1062">
        <v>0</v>
      </c>
      <c r="W12" s="1062">
        <v>89</v>
      </c>
      <c r="X12" s="1059">
        <f t="shared" si="3"/>
        <v>89</v>
      </c>
      <c r="Y12" s="1061">
        <v>25846.71</v>
      </c>
      <c r="Z12" s="1062">
        <v>7547.63</v>
      </c>
      <c r="AA12" s="1062">
        <v>443.87</v>
      </c>
      <c r="AB12" s="1059">
        <f t="shared" si="4"/>
        <v>33838.21</v>
      </c>
      <c r="AC12" s="1060">
        <v>3474.59</v>
      </c>
      <c r="AD12" s="1061">
        <v>0</v>
      </c>
      <c r="AE12" s="1062">
        <v>0</v>
      </c>
      <c r="AF12" s="1059">
        <f t="shared" si="5"/>
        <v>0</v>
      </c>
      <c r="AG12" s="1060">
        <v>1273.0899999999999</v>
      </c>
      <c r="AH12" s="1069">
        <f t="shared" si="6"/>
        <v>98585.71</v>
      </c>
    </row>
    <row r="13" spans="1:34">
      <c r="A13" s="950" t="s">
        <v>15</v>
      </c>
      <c r="B13" s="1052">
        <v>233.3</v>
      </c>
      <c r="C13" s="1054">
        <v>6761.57</v>
      </c>
      <c r="D13" s="1057">
        <v>100</v>
      </c>
      <c r="E13" s="1058">
        <v>0</v>
      </c>
      <c r="F13" s="1058">
        <v>0</v>
      </c>
      <c r="G13" s="1058">
        <v>0</v>
      </c>
      <c r="H13" s="1059">
        <f t="shared" si="0"/>
        <v>100</v>
      </c>
      <c r="I13" s="1060">
        <v>0</v>
      </c>
      <c r="J13" s="1061">
        <v>0</v>
      </c>
      <c r="K13" s="1062">
        <v>0</v>
      </c>
      <c r="L13" s="1059">
        <f t="shared" si="1"/>
        <v>0</v>
      </c>
      <c r="M13" s="1060">
        <v>0</v>
      </c>
      <c r="N13" s="1061">
        <v>5636.95</v>
      </c>
      <c r="O13" s="1062">
        <v>787.88</v>
      </c>
      <c r="P13" s="1062">
        <v>422.78</v>
      </c>
      <c r="Q13" s="1062">
        <v>0</v>
      </c>
      <c r="R13" s="1059">
        <f t="shared" si="2"/>
        <v>6847.61</v>
      </c>
      <c r="S13" s="1064">
        <v>0</v>
      </c>
      <c r="T13" s="1061">
        <v>60</v>
      </c>
      <c r="U13" s="1062">
        <v>0</v>
      </c>
      <c r="V13" s="1062">
        <v>0</v>
      </c>
      <c r="W13" s="1062">
        <v>1500</v>
      </c>
      <c r="X13" s="1059">
        <f t="shared" si="3"/>
        <v>1560</v>
      </c>
      <c r="Y13" s="1061">
        <v>13186.169999999998</v>
      </c>
      <c r="Z13" s="1062">
        <v>2809.09</v>
      </c>
      <c r="AA13" s="1062">
        <v>0</v>
      </c>
      <c r="AB13" s="1059">
        <f t="shared" si="4"/>
        <v>15995.259999999998</v>
      </c>
      <c r="AC13" s="1060">
        <v>1272.23</v>
      </c>
      <c r="AD13" s="1061">
        <v>0</v>
      </c>
      <c r="AE13" s="1062">
        <v>30000</v>
      </c>
      <c r="AF13" s="1059">
        <f t="shared" si="5"/>
        <v>30000</v>
      </c>
      <c r="AG13" s="1060">
        <v>1203.0999999999999</v>
      </c>
      <c r="AH13" s="1069">
        <f t="shared" si="6"/>
        <v>63973.07</v>
      </c>
    </row>
    <row r="14" spans="1:34">
      <c r="A14" s="76" t="s">
        <v>51</v>
      </c>
      <c r="B14" s="1052">
        <v>0</v>
      </c>
      <c r="C14" s="1054">
        <v>7865.9800000000005</v>
      </c>
      <c r="D14" s="1057">
        <v>578</v>
      </c>
      <c r="E14" s="1058">
        <v>0</v>
      </c>
      <c r="F14" s="1058">
        <v>0</v>
      </c>
      <c r="G14" s="1058">
        <v>0</v>
      </c>
      <c r="H14" s="1059">
        <f t="shared" si="0"/>
        <v>578</v>
      </c>
      <c r="I14" s="1060">
        <v>0</v>
      </c>
      <c r="J14" s="1061">
        <v>0</v>
      </c>
      <c r="K14" s="1062">
        <v>15</v>
      </c>
      <c r="L14" s="1059">
        <f t="shared" si="1"/>
        <v>15</v>
      </c>
      <c r="M14" s="1060">
        <v>0</v>
      </c>
      <c r="N14" s="1061">
        <v>4749.8999999999996</v>
      </c>
      <c r="O14" s="1062">
        <v>1105.32</v>
      </c>
      <c r="P14" s="1062">
        <v>3168.06</v>
      </c>
      <c r="Q14" s="1062">
        <v>26.58</v>
      </c>
      <c r="R14" s="1059">
        <f t="shared" si="2"/>
        <v>9049.86</v>
      </c>
      <c r="S14" s="1064">
        <v>0</v>
      </c>
      <c r="T14" s="1061">
        <v>4091.12</v>
      </c>
      <c r="U14" s="1062">
        <v>0</v>
      </c>
      <c r="V14" s="1062">
        <v>1731.76</v>
      </c>
      <c r="W14" s="1062">
        <v>0</v>
      </c>
      <c r="X14" s="1059">
        <f t="shared" si="3"/>
        <v>5822.88</v>
      </c>
      <c r="Y14" s="1061">
        <v>3539.67</v>
      </c>
      <c r="Z14" s="1062">
        <v>407.13</v>
      </c>
      <c r="AA14" s="1062">
        <v>4.24</v>
      </c>
      <c r="AB14" s="1059">
        <f t="shared" si="4"/>
        <v>3951.04</v>
      </c>
      <c r="AC14" s="1060">
        <v>1946.95</v>
      </c>
      <c r="AD14" s="1061">
        <v>0</v>
      </c>
      <c r="AE14" s="1062">
        <v>0</v>
      </c>
      <c r="AF14" s="1059">
        <f t="shared" si="5"/>
        <v>0</v>
      </c>
      <c r="AG14" s="1060">
        <v>514.54</v>
      </c>
      <c r="AH14" s="1069">
        <f t="shared" si="6"/>
        <v>29744.25</v>
      </c>
    </row>
    <row r="15" spans="1:34">
      <c r="A15" s="76" t="s">
        <v>17</v>
      </c>
      <c r="B15" s="1052">
        <v>437.8</v>
      </c>
      <c r="C15" s="1054">
        <v>10640.65</v>
      </c>
      <c r="D15" s="1057">
        <v>233</v>
      </c>
      <c r="E15" s="1058">
        <v>11000</v>
      </c>
      <c r="F15" s="1058">
        <v>0</v>
      </c>
      <c r="G15" s="1058">
        <v>2000</v>
      </c>
      <c r="H15" s="1059">
        <f t="shared" si="0"/>
        <v>13233</v>
      </c>
      <c r="I15" s="1060">
        <v>24134.11</v>
      </c>
      <c r="J15" s="1061">
        <v>7800</v>
      </c>
      <c r="K15" s="1062">
        <v>0</v>
      </c>
      <c r="L15" s="1059">
        <f t="shared" si="1"/>
        <v>7800</v>
      </c>
      <c r="M15" s="1060">
        <v>980.53</v>
      </c>
      <c r="N15" s="1061">
        <v>3900.0299999999997</v>
      </c>
      <c r="O15" s="1062">
        <v>12993.63</v>
      </c>
      <c r="P15" s="1062">
        <v>3413.75</v>
      </c>
      <c r="Q15" s="1062">
        <v>0</v>
      </c>
      <c r="R15" s="1059">
        <f t="shared" si="2"/>
        <v>20307.409999999996</v>
      </c>
      <c r="S15" s="1064">
        <v>27500</v>
      </c>
      <c r="T15" s="1061">
        <v>14281.08</v>
      </c>
      <c r="U15" s="1062">
        <v>0</v>
      </c>
      <c r="V15" s="1062">
        <v>118000</v>
      </c>
      <c r="W15" s="1062">
        <v>0</v>
      </c>
      <c r="X15" s="1059">
        <f t="shared" si="3"/>
        <v>132281.07999999999</v>
      </c>
      <c r="Y15" s="1061">
        <v>4111.3099999999995</v>
      </c>
      <c r="Z15" s="1062">
        <v>1166.51</v>
      </c>
      <c r="AA15" s="1062">
        <v>0</v>
      </c>
      <c r="AB15" s="1059">
        <f t="shared" si="4"/>
        <v>5277.82</v>
      </c>
      <c r="AC15" s="1060">
        <v>1711.96</v>
      </c>
      <c r="AD15" s="1061">
        <v>33750</v>
      </c>
      <c r="AE15" s="1062">
        <v>0</v>
      </c>
      <c r="AF15" s="1059">
        <f t="shared" si="5"/>
        <v>33750</v>
      </c>
      <c r="AG15" s="1060">
        <v>15253.74</v>
      </c>
      <c r="AH15" s="1069">
        <f t="shared" si="6"/>
        <v>293308.09999999998</v>
      </c>
    </row>
    <row r="16" spans="1:34">
      <c r="A16" s="76" t="s">
        <v>18</v>
      </c>
      <c r="B16" s="1052">
        <v>0</v>
      </c>
      <c r="C16" s="1054">
        <v>6267.43</v>
      </c>
      <c r="D16" s="1057">
        <v>298</v>
      </c>
      <c r="E16" s="1058">
        <v>0</v>
      </c>
      <c r="F16" s="1058">
        <v>11.84</v>
      </c>
      <c r="G16" s="1058">
        <v>0</v>
      </c>
      <c r="H16" s="1059">
        <f t="shared" si="0"/>
        <v>309.83999999999997</v>
      </c>
      <c r="I16" s="1060">
        <v>0</v>
      </c>
      <c r="J16" s="1061">
        <v>0</v>
      </c>
      <c r="K16" s="1062">
        <v>0</v>
      </c>
      <c r="L16" s="1059">
        <f t="shared" si="1"/>
        <v>0</v>
      </c>
      <c r="M16" s="1060">
        <v>0</v>
      </c>
      <c r="N16" s="1061">
        <v>2567.6099999999997</v>
      </c>
      <c r="O16" s="1062">
        <v>891.14</v>
      </c>
      <c r="P16" s="1062">
        <v>1539.93</v>
      </c>
      <c r="Q16" s="1062">
        <v>14.13</v>
      </c>
      <c r="R16" s="1059">
        <f t="shared" si="2"/>
        <v>5012.8099999999995</v>
      </c>
      <c r="S16" s="1064">
        <v>0</v>
      </c>
      <c r="T16" s="1061">
        <v>2045.56</v>
      </c>
      <c r="U16" s="1062">
        <v>0</v>
      </c>
      <c r="V16" s="1062">
        <v>0</v>
      </c>
      <c r="W16" s="1062">
        <v>0</v>
      </c>
      <c r="X16" s="1059">
        <f t="shared" si="3"/>
        <v>2045.56</v>
      </c>
      <c r="Y16" s="1061">
        <v>2099.46</v>
      </c>
      <c r="Z16" s="1062">
        <v>365.43</v>
      </c>
      <c r="AA16" s="1062">
        <v>88.61</v>
      </c>
      <c r="AB16" s="1059">
        <f t="shared" si="4"/>
        <v>2553.5</v>
      </c>
      <c r="AC16" s="1060">
        <v>1378.47</v>
      </c>
      <c r="AD16" s="1061">
        <v>10000</v>
      </c>
      <c r="AE16" s="1062">
        <v>0</v>
      </c>
      <c r="AF16" s="1059">
        <f t="shared" si="5"/>
        <v>10000</v>
      </c>
      <c r="AG16" s="1060">
        <v>310.16000000000003</v>
      </c>
      <c r="AH16" s="1069">
        <f t="shared" si="6"/>
        <v>27877.77</v>
      </c>
    </row>
    <row r="17" spans="1:46">
      <c r="A17" s="76" t="s">
        <v>19</v>
      </c>
      <c r="B17" s="1052">
        <v>0</v>
      </c>
      <c r="C17" s="1054">
        <v>7689.06</v>
      </c>
      <c r="D17" s="1057">
        <v>291</v>
      </c>
      <c r="E17" s="1058">
        <v>0</v>
      </c>
      <c r="F17" s="1058">
        <v>0</v>
      </c>
      <c r="G17" s="1058">
        <v>0</v>
      </c>
      <c r="H17" s="1059">
        <f t="shared" si="0"/>
        <v>291</v>
      </c>
      <c r="I17" s="1060">
        <v>0</v>
      </c>
      <c r="J17" s="1061">
        <v>0</v>
      </c>
      <c r="K17" s="1062">
        <v>0</v>
      </c>
      <c r="L17" s="1059">
        <f t="shared" si="1"/>
        <v>0</v>
      </c>
      <c r="M17" s="1060">
        <v>0</v>
      </c>
      <c r="N17" s="1061">
        <v>4849.68</v>
      </c>
      <c r="O17" s="1062">
        <v>1060.31</v>
      </c>
      <c r="P17" s="1062">
        <v>754.26</v>
      </c>
      <c r="Q17" s="1062">
        <v>15.81</v>
      </c>
      <c r="R17" s="1059">
        <f t="shared" si="2"/>
        <v>6680.06</v>
      </c>
      <c r="S17" s="1064">
        <v>0</v>
      </c>
      <c r="T17" s="1061">
        <v>0</v>
      </c>
      <c r="U17" s="1062">
        <v>0</v>
      </c>
      <c r="V17" s="1062">
        <v>0</v>
      </c>
      <c r="W17" s="1062">
        <v>0</v>
      </c>
      <c r="X17" s="1059">
        <f t="shared" si="3"/>
        <v>0</v>
      </c>
      <c r="Y17" s="1061">
        <v>73.760000000000005</v>
      </c>
      <c r="Z17" s="1062">
        <v>0</v>
      </c>
      <c r="AA17" s="1062">
        <v>0</v>
      </c>
      <c r="AB17" s="1059">
        <f t="shared" si="4"/>
        <v>73.760000000000005</v>
      </c>
      <c r="AC17" s="1060">
        <v>812.39</v>
      </c>
      <c r="AD17" s="1061">
        <v>0</v>
      </c>
      <c r="AE17" s="1062">
        <v>0</v>
      </c>
      <c r="AF17" s="1059">
        <f t="shared" si="5"/>
        <v>0</v>
      </c>
      <c r="AG17" s="1060">
        <v>482.99</v>
      </c>
      <c r="AH17" s="1069">
        <f t="shared" si="6"/>
        <v>16029.260000000002</v>
      </c>
    </row>
    <row r="18" spans="1:46">
      <c r="A18" s="76" t="s">
        <v>20</v>
      </c>
      <c r="B18" s="1052">
        <v>1224.02</v>
      </c>
      <c r="C18" s="1054">
        <v>41960.05</v>
      </c>
      <c r="D18" s="1057">
        <v>983</v>
      </c>
      <c r="E18" s="1058">
        <v>290.13</v>
      </c>
      <c r="F18" s="1058">
        <v>17.170000000000002</v>
      </c>
      <c r="G18" s="1058">
        <v>0</v>
      </c>
      <c r="H18" s="1059">
        <f t="shared" si="0"/>
        <v>1290.3000000000002</v>
      </c>
      <c r="I18" s="1060">
        <v>0</v>
      </c>
      <c r="J18" s="1061">
        <v>0</v>
      </c>
      <c r="K18" s="1062">
        <v>45</v>
      </c>
      <c r="L18" s="1059">
        <f t="shared" si="1"/>
        <v>45</v>
      </c>
      <c r="M18" s="1060">
        <v>0</v>
      </c>
      <c r="N18" s="1061">
        <v>23080.589999999997</v>
      </c>
      <c r="O18" s="1062">
        <v>1932.17</v>
      </c>
      <c r="P18" s="1062">
        <v>5514.51</v>
      </c>
      <c r="Q18" s="1062">
        <v>7.98</v>
      </c>
      <c r="R18" s="1059">
        <f t="shared" si="2"/>
        <v>30535.249999999996</v>
      </c>
      <c r="S18" s="1064">
        <v>126305.31</v>
      </c>
      <c r="T18" s="1061">
        <v>3068.34</v>
      </c>
      <c r="U18" s="1062">
        <v>0</v>
      </c>
      <c r="V18" s="1062">
        <v>0</v>
      </c>
      <c r="W18" s="1062">
        <v>0</v>
      </c>
      <c r="X18" s="1059">
        <f t="shared" si="3"/>
        <v>3068.34</v>
      </c>
      <c r="Y18" s="1061">
        <v>61240.19000000001</v>
      </c>
      <c r="Z18" s="1062">
        <v>20697.499999999996</v>
      </c>
      <c r="AA18" s="1062">
        <v>133.41999999999999</v>
      </c>
      <c r="AB18" s="1059">
        <f t="shared" si="4"/>
        <v>82071.11</v>
      </c>
      <c r="AC18" s="1060">
        <v>4400.74</v>
      </c>
      <c r="AD18" s="1061">
        <v>0</v>
      </c>
      <c r="AE18" s="1062">
        <v>0</v>
      </c>
      <c r="AF18" s="1059">
        <f t="shared" si="5"/>
        <v>0</v>
      </c>
      <c r="AG18" s="1060">
        <v>4330.5499999999993</v>
      </c>
      <c r="AH18" s="1069">
        <f t="shared" si="6"/>
        <v>295230.67</v>
      </c>
    </row>
    <row r="19" spans="1:46">
      <c r="A19" s="76" t="s">
        <v>21</v>
      </c>
      <c r="B19" s="1052">
        <v>0</v>
      </c>
      <c r="C19" s="1054">
        <v>13886.3</v>
      </c>
      <c r="D19" s="1057">
        <v>817</v>
      </c>
      <c r="E19" s="1058">
        <v>0</v>
      </c>
      <c r="F19" s="1058">
        <v>88.64</v>
      </c>
      <c r="G19" s="1058">
        <v>0</v>
      </c>
      <c r="H19" s="1059">
        <f t="shared" si="0"/>
        <v>905.64</v>
      </c>
      <c r="I19" s="1060">
        <v>0</v>
      </c>
      <c r="J19" s="1061">
        <v>0</v>
      </c>
      <c r="K19" s="1062">
        <v>0</v>
      </c>
      <c r="L19" s="1059">
        <f t="shared" si="1"/>
        <v>0</v>
      </c>
      <c r="M19" s="1060">
        <v>0</v>
      </c>
      <c r="N19" s="1061">
        <v>12769.939999999999</v>
      </c>
      <c r="O19" s="1062">
        <v>1225.8699999999999</v>
      </c>
      <c r="P19" s="1062">
        <v>1758.3</v>
      </c>
      <c r="Q19" s="1062">
        <v>621.6</v>
      </c>
      <c r="R19" s="1059">
        <f t="shared" si="2"/>
        <v>16375.71</v>
      </c>
      <c r="S19" s="1064">
        <v>0</v>
      </c>
      <c r="T19" s="1065">
        <v>0</v>
      </c>
      <c r="U19" s="1062">
        <v>0</v>
      </c>
      <c r="V19" s="1062">
        <v>0</v>
      </c>
      <c r="W19" s="1062">
        <v>6604.16</v>
      </c>
      <c r="X19" s="1059">
        <f t="shared" si="3"/>
        <v>6604.16</v>
      </c>
      <c r="Y19" s="1061">
        <v>9411.7200000000012</v>
      </c>
      <c r="Z19" s="1062">
        <v>2698.47</v>
      </c>
      <c r="AA19" s="1062">
        <v>18.82</v>
      </c>
      <c r="AB19" s="1059">
        <f t="shared" si="4"/>
        <v>12129.01</v>
      </c>
      <c r="AC19" s="1060">
        <v>2400.94</v>
      </c>
      <c r="AD19" s="1061">
        <v>0</v>
      </c>
      <c r="AE19" s="1062">
        <v>0</v>
      </c>
      <c r="AF19" s="1059">
        <f t="shared" si="5"/>
        <v>0</v>
      </c>
      <c r="AG19" s="1060">
        <v>1326.27</v>
      </c>
      <c r="AH19" s="1069">
        <f t="shared" si="6"/>
        <v>53628.03</v>
      </c>
    </row>
    <row r="20" spans="1:46">
      <c r="A20" s="640" t="s">
        <v>6</v>
      </c>
      <c r="B20" s="1070">
        <f>+SUM(B5:B19)</f>
        <v>8079.9800000000014</v>
      </c>
      <c r="C20" s="1071">
        <f t="shared" ref="C20:AH20" si="7">+SUM(C5:C19)</f>
        <v>254023.12</v>
      </c>
      <c r="D20" s="1072">
        <f t="shared" si="7"/>
        <v>7908</v>
      </c>
      <c r="E20" s="1073">
        <f t="shared" si="7"/>
        <v>11290.13</v>
      </c>
      <c r="F20" s="1073">
        <f t="shared" si="7"/>
        <v>182.07</v>
      </c>
      <c r="G20" s="1073">
        <f t="shared" si="7"/>
        <v>2000</v>
      </c>
      <c r="H20" s="1070">
        <f t="shared" si="7"/>
        <v>21380.199999999997</v>
      </c>
      <c r="I20" s="1071">
        <f t="shared" si="7"/>
        <v>24134.11</v>
      </c>
      <c r="J20" s="1072">
        <f t="shared" si="7"/>
        <v>8260</v>
      </c>
      <c r="K20" s="1073">
        <f t="shared" si="7"/>
        <v>126.9</v>
      </c>
      <c r="L20" s="1070">
        <f t="shared" si="7"/>
        <v>8386.9</v>
      </c>
      <c r="M20" s="1071">
        <f t="shared" si="7"/>
        <v>980.53</v>
      </c>
      <c r="N20" s="1072">
        <f t="shared" si="7"/>
        <v>112367.54000000001</v>
      </c>
      <c r="O20" s="1073">
        <f t="shared" si="7"/>
        <v>32151.88</v>
      </c>
      <c r="P20" s="1073">
        <f t="shared" si="7"/>
        <v>47810.44</v>
      </c>
      <c r="Q20" s="1073">
        <f t="shared" si="7"/>
        <v>9373.0099999999984</v>
      </c>
      <c r="R20" s="1070">
        <f t="shared" si="7"/>
        <v>201702.87</v>
      </c>
      <c r="S20" s="1071">
        <f t="shared" si="7"/>
        <v>262194.48</v>
      </c>
      <c r="T20" s="1072">
        <f t="shared" si="7"/>
        <v>41906.86</v>
      </c>
      <c r="U20" s="1073">
        <f t="shared" si="7"/>
        <v>12269.09</v>
      </c>
      <c r="V20" s="1073">
        <f t="shared" si="7"/>
        <v>119731.76</v>
      </c>
      <c r="W20" s="1073">
        <f t="shared" si="7"/>
        <v>8262.2799999999988</v>
      </c>
      <c r="X20" s="1070">
        <f t="shared" si="7"/>
        <v>182169.99</v>
      </c>
      <c r="Y20" s="1072">
        <f t="shared" si="7"/>
        <v>273157.81000000006</v>
      </c>
      <c r="Z20" s="1073">
        <f t="shared" si="7"/>
        <v>89301.14</v>
      </c>
      <c r="AA20" s="1073">
        <f t="shared" si="7"/>
        <v>3938.7499999999995</v>
      </c>
      <c r="AB20" s="1070">
        <f t="shared" si="7"/>
        <v>366397.7</v>
      </c>
      <c r="AC20" s="1071">
        <f t="shared" si="7"/>
        <v>34595.5</v>
      </c>
      <c r="AD20" s="1072">
        <f t="shared" si="7"/>
        <v>43750</v>
      </c>
      <c r="AE20" s="1073">
        <f t="shared" si="7"/>
        <v>30000</v>
      </c>
      <c r="AF20" s="1070">
        <f t="shared" si="7"/>
        <v>73750</v>
      </c>
      <c r="AG20" s="1071">
        <f t="shared" si="7"/>
        <v>35064.799999999996</v>
      </c>
      <c r="AH20" s="1070">
        <f t="shared" si="7"/>
        <v>1472860.18</v>
      </c>
    </row>
    <row r="21" spans="1:46">
      <c r="A21" s="957" t="s">
        <v>460</v>
      </c>
      <c r="B21" s="952"/>
      <c r="C21" s="952"/>
      <c r="D21" s="952"/>
      <c r="E21" s="954"/>
      <c r="F21" s="952"/>
      <c r="G21" s="952"/>
      <c r="H21" s="952"/>
      <c r="I21" s="952"/>
      <c r="J21" s="952"/>
      <c r="K21" s="952"/>
      <c r="L21" s="952"/>
      <c r="M21" s="95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912"/>
      <c r="Z21" s="912"/>
      <c r="AA21" s="912"/>
      <c r="AB21" s="912"/>
      <c r="AC21" s="912"/>
      <c r="AD21" s="953"/>
      <c r="AE21" s="953"/>
      <c r="AF21" s="953"/>
      <c r="AG21" s="952"/>
      <c r="AH21" s="952"/>
      <c r="AI21" s="912"/>
      <c r="AJ21" s="912"/>
      <c r="AK21" s="912"/>
      <c r="AL21" s="912"/>
      <c r="AM21" s="912"/>
      <c r="AN21" s="912"/>
      <c r="AO21" s="912"/>
      <c r="AP21" s="912"/>
      <c r="AQ21" s="912"/>
      <c r="AR21" s="912"/>
      <c r="AS21" s="912"/>
      <c r="AT21" s="912"/>
    </row>
    <row r="22" spans="1:46" s="912" customFormat="1">
      <c r="A22" s="953" t="s">
        <v>530</v>
      </c>
      <c r="B22" s="952"/>
      <c r="C22" s="952"/>
      <c r="D22" s="952"/>
      <c r="E22" s="954"/>
      <c r="F22" s="952"/>
      <c r="G22" s="952"/>
      <c r="H22" s="952"/>
      <c r="I22" s="952"/>
      <c r="J22" s="952"/>
      <c r="K22" s="952"/>
      <c r="L22" s="952"/>
      <c r="M22" s="952"/>
      <c r="AD22" s="953"/>
      <c r="AE22" s="953"/>
      <c r="AF22" s="953"/>
      <c r="AG22" s="952"/>
      <c r="AH22" s="952"/>
    </row>
    <row r="23" spans="1:46" s="912" customFormat="1">
      <c r="A23" s="958" t="s">
        <v>151</v>
      </c>
      <c r="B23" s="952"/>
      <c r="C23" s="952"/>
      <c r="D23" s="952"/>
      <c r="E23" s="954"/>
      <c r="F23" s="952"/>
      <c r="G23" s="952"/>
      <c r="H23" s="952"/>
      <c r="I23" s="952"/>
      <c r="J23" s="952"/>
      <c r="K23" s="952"/>
      <c r="L23" s="952"/>
      <c r="M23" s="952"/>
      <c r="AD23" s="956"/>
      <c r="AE23" s="956"/>
      <c r="AF23" s="956"/>
      <c r="AG23" s="952"/>
      <c r="AH23" s="952"/>
    </row>
    <row r="24" spans="1:46">
      <c r="A24" s="953" t="s">
        <v>524</v>
      </c>
      <c r="B24" s="951"/>
      <c r="C24" s="951"/>
      <c r="D24" s="951"/>
      <c r="E24" s="951"/>
      <c r="F24" s="951"/>
      <c r="G24" s="951"/>
      <c r="H24" s="951"/>
      <c r="I24" s="951"/>
      <c r="J24" s="951"/>
      <c r="K24" s="951"/>
      <c r="L24" s="951"/>
      <c r="M24" s="951"/>
      <c r="N24" s="951"/>
      <c r="O24" s="951"/>
      <c r="P24" s="951"/>
      <c r="Q24" s="951"/>
      <c r="R24" s="951"/>
      <c r="S24" s="184"/>
      <c r="T24" s="951"/>
      <c r="U24" s="951"/>
      <c r="V24" s="951"/>
      <c r="W24" s="951"/>
      <c r="X24" s="951"/>
      <c r="Y24" s="951"/>
      <c r="Z24" s="951"/>
      <c r="AA24" s="951"/>
      <c r="AB24" s="951"/>
      <c r="AC24" s="951"/>
      <c r="AD24" s="951"/>
      <c r="AE24" s="951"/>
      <c r="AF24" s="951"/>
      <c r="AG24" s="951"/>
      <c r="AH24" s="951"/>
    </row>
    <row r="25" spans="1:46">
      <c r="A25" s="958" t="s">
        <v>160</v>
      </c>
      <c r="B25" s="951"/>
      <c r="C25" s="951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184"/>
      <c r="T25" s="951"/>
      <c r="U25" s="951"/>
      <c r="V25" s="951"/>
      <c r="W25" s="951"/>
      <c r="X25" s="951"/>
      <c r="Y25" s="951"/>
      <c r="Z25" s="951"/>
      <c r="AA25" s="951"/>
      <c r="AB25" s="951"/>
      <c r="AC25" s="951"/>
      <c r="AD25" s="951"/>
      <c r="AE25" s="951"/>
      <c r="AF25" s="951"/>
      <c r="AG25" s="951"/>
      <c r="AH25" s="951"/>
    </row>
    <row r="26" spans="1:46">
      <c r="A26" s="953" t="s">
        <v>198</v>
      </c>
      <c r="B26" s="951"/>
      <c r="C26" s="951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184"/>
      <c r="T26" s="951"/>
      <c r="U26" s="951"/>
      <c r="V26" s="951"/>
      <c r="W26" s="951"/>
      <c r="X26" s="951"/>
      <c r="Y26" s="951"/>
      <c r="Z26" s="951"/>
      <c r="AA26" s="951"/>
      <c r="AB26" s="951"/>
      <c r="AC26" s="951"/>
      <c r="AD26" s="951"/>
      <c r="AE26" s="951"/>
      <c r="AF26" s="951"/>
      <c r="AG26" s="951"/>
      <c r="AH26" s="951"/>
    </row>
    <row r="27" spans="1:46">
      <c r="A27" s="953" t="s">
        <v>515</v>
      </c>
      <c r="B27" s="951"/>
      <c r="C27" s="951"/>
      <c r="D27" s="951"/>
      <c r="E27" s="951"/>
      <c r="F27" s="951"/>
      <c r="G27" s="951"/>
      <c r="H27" s="951"/>
      <c r="I27" s="951"/>
      <c r="J27" s="951"/>
      <c r="K27" s="951"/>
      <c r="L27" s="951"/>
      <c r="M27" s="951"/>
      <c r="N27" s="951"/>
      <c r="O27" s="951"/>
      <c r="P27" s="951"/>
      <c r="Q27" s="951"/>
      <c r="R27" s="951"/>
      <c r="S27" s="184"/>
      <c r="T27" s="951"/>
      <c r="U27" s="951"/>
      <c r="V27" s="951"/>
      <c r="W27" s="951"/>
      <c r="X27" s="951"/>
      <c r="Y27" s="951"/>
      <c r="Z27" s="951"/>
      <c r="AA27" s="951"/>
      <c r="AB27" s="951"/>
      <c r="AC27" s="951"/>
      <c r="AD27" s="951"/>
      <c r="AE27" s="951"/>
      <c r="AF27" s="951"/>
      <c r="AG27" s="951"/>
      <c r="AH27" s="951"/>
    </row>
    <row r="28" spans="1:46">
      <c r="A28" s="953" t="s">
        <v>463</v>
      </c>
      <c r="B28" s="951"/>
      <c r="C28" s="951"/>
      <c r="D28" s="951"/>
      <c r="E28" s="951"/>
      <c r="F28" s="951"/>
      <c r="G28" s="951"/>
      <c r="H28" s="951"/>
      <c r="I28" s="951"/>
      <c r="J28" s="951"/>
      <c r="K28" s="951"/>
      <c r="L28" s="951"/>
      <c r="M28" s="951"/>
      <c r="N28" s="951"/>
      <c r="O28" s="951"/>
      <c r="P28" s="951"/>
      <c r="Q28" s="951"/>
      <c r="R28" s="951"/>
      <c r="S28" s="184"/>
      <c r="T28" s="951"/>
      <c r="U28" s="951"/>
      <c r="V28" s="951"/>
      <c r="W28" s="951"/>
      <c r="X28" s="951"/>
      <c r="Y28" s="951"/>
      <c r="Z28" s="951"/>
      <c r="AA28" s="951"/>
      <c r="AB28" s="951"/>
      <c r="AC28" s="951"/>
      <c r="AD28" s="951"/>
      <c r="AE28" s="951"/>
      <c r="AF28" s="951"/>
      <c r="AG28" s="951"/>
      <c r="AH28" s="951"/>
    </row>
    <row r="29" spans="1:46">
      <c r="A29" s="955" t="s">
        <v>545</v>
      </c>
    </row>
    <row r="30" spans="1:46">
      <c r="A30" s="959" t="s">
        <v>155</v>
      </c>
    </row>
    <row r="31" spans="1:46">
      <c r="A31" s="953" t="s">
        <v>548</v>
      </c>
    </row>
    <row r="32" spans="1:46">
      <c r="A32" s="958" t="s">
        <v>394</v>
      </c>
    </row>
    <row r="33" spans="1:1">
      <c r="A33" s="953" t="s">
        <v>550</v>
      </c>
    </row>
    <row r="34" spans="1:1">
      <c r="A34" s="953" t="s">
        <v>519</v>
      </c>
    </row>
    <row r="35" spans="1:1">
      <c r="A35" s="958" t="s">
        <v>190</v>
      </c>
    </row>
    <row r="36" spans="1:1">
      <c r="A36" s="955" t="s">
        <v>552</v>
      </c>
    </row>
    <row r="37" spans="1:1">
      <c r="A37" s="959" t="s">
        <v>553</v>
      </c>
    </row>
    <row r="38" spans="1:1">
      <c r="A38" s="953" t="s">
        <v>528</v>
      </c>
    </row>
    <row r="39" spans="1:1">
      <c r="A39" s="953" t="s">
        <v>523</v>
      </c>
    </row>
    <row r="40" spans="1:1">
      <c r="A40" s="953" t="s">
        <v>518</v>
      </c>
    </row>
    <row r="41" spans="1:1">
      <c r="A41" s="958" t="s">
        <v>161</v>
      </c>
    </row>
    <row r="42" spans="1:1">
      <c r="A42" s="953" t="s">
        <v>549</v>
      </c>
    </row>
    <row r="43" spans="1:1">
      <c r="A43" s="958" t="s">
        <v>159</v>
      </c>
    </row>
    <row r="44" spans="1:1">
      <c r="A44" s="953" t="s">
        <v>526</v>
      </c>
    </row>
    <row r="45" spans="1:1">
      <c r="A45" s="953" t="s">
        <v>522</v>
      </c>
    </row>
    <row r="46" spans="1:1">
      <c r="A46" s="953" t="s">
        <v>517</v>
      </c>
    </row>
    <row r="47" spans="1:1">
      <c r="A47" s="958" t="s">
        <v>162</v>
      </c>
    </row>
    <row r="48" spans="1:1">
      <c r="A48" s="953" t="s">
        <v>525</v>
      </c>
    </row>
    <row r="49" spans="1:1">
      <c r="A49" s="953" t="s">
        <v>199</v>
      </c>
    </row>
    <row r="50" spans="1:1">
      <c r="A50" s="958" t="s">
        <v>395</v>
      </c>
    </row>
    <row r="51" spans="1:1">
      <c r="A51" s="953" t="s">
        <v>551</v>
      </c>
    </row>
    <row r="52" spans="1:1">
      <c r="A52" s="958" t="s">
        <v>163</v>
      </c>
    </row>
    <row r="53" spans="1:1">
      <c r="A53" s="953" t="s">
        <v>197</v>
      </c>
    </row>
    <row r="54" spans="1:1">
      <c r="A54" s="953" t="s">
        <v>191</v>
      </c>
    </row>
    <row r="55" spans="1:1">
      <c r="A55" s="259" t="s">
        <v>153</v>
      </c>
    </row>
  </sheetData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4" orientation="landscape" verticalDpi="0" r:id="rId1"/>
  <colBreaks count="2" manualBreakCount="2">
    <brk id="13" max="1048575" man="1"/>
    <brk id="18" max="1048575" man="1"/>
  </colBreak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2"/>
  <sheetViews>
    <sheetView showGridLines="0" zoomScaleNormal="100" zoomScaleSheetLayoutView="112" workbookViewId="0"/>
  </sheetViews>
  <sheetFormatPr baseColWidth="10" defaultColWidth="11.42578125" defaultRowHeight="11.25"/>
  <cols>
    <col min="1" max="1" width="21.42578125" style="12" customWidth="1"/>
    <col min="2" max="2" width="15.140625" style="12" customWidth="1"/>
    <col min="3" max="4" width="11.85546875" style="12" customWidth="1"/>
    <col min="5" max="5" width="12.85546875" style="12" customWidth="1"/>
    <col min="6" max="6" width="11.85546875" style="12" customWidth="1"/>
    <col min="7" max="7" width="14.85546875" style="12" customWidth="1"/>
    <col min="8" max="8" width="11.85546875" style="12" customWidth="1"/>
    <col min="9" max="9" width="15" style="12" customWidth="1"/>
    <col min="10" max="16384" width="11.42578125" style="12"/>
  </cols>
  <sheetData>
    <row r="1" spans="1:249" s="86" customFormat="1">
      <c r="A1" s="446" t="s">
        <v>95</v>
      </c>
      <c r="B1" s="447"/>
      <c r="C1" s="447"/>
      <c r="D1" s="447"/>
      <c r="E1" s="447"/>
      <c r="F1" s="447"/>
      <c r="G1" s="447"/>
      <c r="H1" s="447"/>
      <c r="I1" s="448"/>
    </row>
    <row r="2" spans="1:249" s="86" customFormat="1" ht="15" customHeight="1">
      <c r="A2" s="449" t="s">
        <v>69</v>
      </c>
      <c r="B2" s="450"/>
      <c r="C2" s="450"/>
      <c r="D2" s="450"/>
      <c r="E2" s="450"/>
      <c r="F2" s="450"/>
      <c r="G2" s="450"/>
      <c r="H2" s="450"/>
      <c r="I2" s="451"/>
    </row>
    <row r="3" spans="1:249" s="185" customFormat="1" ht="12" thickBot="1">
      <c r="A3" s="77" t="s">
        <v>4</v>
      </c>
      <c r="B3" s="99"/>
      <c r="C3" s="99"/>
      <c r="D3" s="99"/>
      <c r="E3" s="99"/>
      <c r="F3" s="99"/>
      <c r="G3" s="99"/>
      <c r="H3" s="99"/>
      <c r="I3" s="350"/>
    </row>
    <row r="4" spans="1:249" s="185" customFormat="1" ht="48.75" customHeight="1" thickTop="1">
      <c r="A4" s="1074" t="s">
        <v>29</v>
      </c>
      <c r="B4" s="722" t="s">
        <v>397</v>
      </c>
      <c r="C4" s="722" t="s">
        <v>398</v>
      </c>
      <c r="D4" s="722" t="s">
        <v>613</v>
      </c>
      <c r="E4" s="722" t="s">
        <v>399</v>
      </c>
      <c r="F4" s="723" t="s">
        <v>400</v>
      </c>
      <c r="G4" s="722" t="s">
        <v>401</v>
      </c>
      <c r="H4" s="724" t="s">
        <v>402</v>
      </c>
      <c r="I4" s="725" t="s">
        <v>403</v>
      </c>
    </row>
    <row r="5" spans="1:249" s="185" customFormat="1" ht="12.75" customHeight="1">
      <c r="A5" s="570" t="s">
        <v>7</v>
      </c>
      <c r="B5" s="844">
        <v>306316.43657999998</v>
      </c>
      <c r="C5" s="844">
        <v>48269.468430000001</v>
      </c>
      <c r="D5" s="963">
        <v>3239</v>
      </c>
      <c r="E5" s="844">
        <v>1232</v>
      </c>
      <c r="F5" s="844">
        <v>1550</v>
      </c>
      <c r="G5" s="844">
        <v>115.83008000000001</v>
      </c>
      <c r="H5" s="844">
        <v>0</v>
      </c>
      <c r="I5" s="845">
        <f>SUM(B5:H5)</f>
        <v>360722.73508999997</v>
      </c>
    </row>
    <row r="6" spans="1:249" s="185" customFormat="1" ht="12.75" customHeight="1">
      <c r="A6" s="570" t="s">
        <v>8</v>
      </c>
      <c r="B6" s="844">
        <v>191515.94722</v>
      </c>
      <c r="C6" s="844">
        <v>125695.19139000001</v>
      </c>
      <c r="D6" s="963">
        <v>12207</v>
      </c>
      <c r="E6" s="844">
        <v>2723</v>
      </c>
      <c r="F6" s="844">
        <v>32060.000000000004</v>
      </c>
      <c r="G6" s="844">
        <v>49383.998769999998</v>
      </c>
      <c r="H6" s="844">
        <v>0</v>
      </c>
      <c r="I6" s="845">
        <f t="shared" ref="I6:I19" si="0">SUM(B6:H6)</f>
        <v>413585.13738000003</v>
      </c>
    </row>
    <row r="7" spans="1:249" s="185" customFormat="1" ht="12.75" customHeight="1">
      <c r="A7" s="570" t="s">
        <v>9</v>
      </c>
      <c r="B7" s="844">
        <v>1568637.74703</v>
      </c>
      <c r="C7" s="844">
        <v>121394.48155</v>
      </c>
      <c r="D7" s="963">
        <v>6159</v>
      </c>
      <c r="E7" s="844">
        <v>7079</v>
      </c>
      <c r="F7" s="844">
        <v>37520</v>
      </c>
      <c r="G7" s="844">
        <v>3094.26899</v>
      </c>
      <c r="H7" s="844">
        <v>0</v>
      </c>
      <c r="I7" s="845">
        <f t="shared" si="0"/>
        <v>1743884.4975699999</v>
      </c>
      <c r="IO7" s="185">
        <v>4571811.8481199993</v>
      </c>
    </row>
    <row r="8" spans="1:249" s="185" customFormat="1" ht="12.75" customHeight="1">
      <c r="A8" s="570" t="s">
        <v>10</v>
      </c>
      <c r="B8" s="844">
        <v>66609.212910000002</v>
      </c>
      <c r="C8" s="844">
        <v>36695.409409999993</v>
      </c>
      <c r="D8" s="963">
        <v>3311</v>
      </c>
      <c r="E8" s="844">
        <v>1163</v>
      </c>
      <c r="F8" s="844">
        <v>510</v>
      </c>
      <c r="G8" s="844">
        <v>18.899999999999999</v>
      </c>
      <c r="H8" s="844">
        <v>0</v>
      </c>
      <c r="I8" s="845">
        <f t="shared" si="0"/>
        <v>108307.52231999999</v>
      </c>
    </row>
    <row r="9" spans="1:249" s="185" customFormat="1" ht="12.75" customHeight="1">
      <c r="A9" s="570" t="s">
        <v>11</v>
      </c>
      <c r="B9" s="844">
        <v>49026.799180000002</v>
      </c>
      <c r="C9" s="844">
        <v>15519.9619</v>
      </c>
      <c r="D9" s="963">
        <v>3022</v>
      </c>
      <c r="E9" s="844">
        <v>943</v>
      </c>
      <c r="F9" s="844">
        <v>770</v>
      </c>
      <c r="G9" s="844">
        <v>9981.2813299999998</v>
      </c>
      <c r="H9" s="844">
        <v>0</v>
      </c>
      <c r="I9" s="845">
        <f t="shared" si="0"/>
        <v>79263.042409999995</v>
      </c>
    </row>
    <row r="10" spans="1:249" s="185" customFormat="1" ht="12.75" customHeight="1">
      <c r="A10" s="570" t="s">
        <v>12</v>
      </c>
      <c r="B10" s="844">
        <v>49815.269679999998</v>
      </c>
      <c r="C10" s="844">
        <v>9646.4264600000006</v>
      </c>
      <c r="D10" s="963">
        <v>304</v>
      </c>
      <c r="E10" s="844">
        <v>103</v>
      </c>
      <c r="F10" s="844">
        <v>0</v>
      </c>
      <c r="G10" s="844">
        <v>0</v>
      </c>
      <c r="H10" s="844">
        <v>0</v>
      </c>
      <c r="I10" s="845">
        <f t="shared" si="0"/>
        <v>59868.69614</v>
      </c>
    </row>
    <row r="11" spans="1:249" s="185" customFormat="1" ht="12.75" customHeight="1">
      <c r="A11" s="570" t="s">
        <v>13</v>
      </c>
      <c r="B11" s="844">
        <v>132410.18231999999</v>
      </c>
      <c r="C11" s="844">
        <v>23863.847449999997</v>
      </c>
      <c r="D11" s="963">
        <v>868</v>
      </c>
      <c r="E11" s="844">
        <v>233</v>
      </c>
      <c r="F11" s="844">
        <v>0</v>
      </c>
      <c r="G11" s="844">
        <v>1288.55132</v>
      </c>
      <c r="H11" s="844">
        <v>0</v>
      </c>
      <c r="I11" s="845">
        <f t="shared" si="0"/>
        <v>158663.58108999999</v>
      </c>
    </row>
    <row r="12" spans="1:249" s="185" customFormat="1" ht="12.75" customHeight="1">
      <c r="A12" s="570" t="s">
        <v>14</v>
      </c>
      <c r="B12" s="844">
        <v>161696.07155000002</v>
      </c>
      <c r="C12" s="844">
        <v>16113.943600000001</v>
      </c>
      <c r="D12" s="963">
        <v>2939</v>
      </c>
      <c r="E12" s="844">
        <v>492</v>
      </c>
      <c r="F12" s="844">
        <v>7910</v>
      </c>
      <c r="G12" s="844">
        <v>3.7559999999999998</v>
      </c>
      <c r="H12" s="844">
        <v>7757.6751999999997</v>
      </c>
      <c r="I12" s="845">
        <f t="shared" si="0"/>
        <v>196912.44635000001</v>
      </c>
      <c r="K12" s="351"/>
      <c r="L12" s="351"/>
      <c r="M12" s="351"/>
      <c r="N12" s="351"/>
      <c r="O12" s="351"/>
    </row>
    <row r="13" spans="1:249" s="185" customFormat="1" ht="12.75" customHeight="1">
      <c r="A13" s="570" t="s">
        <v>15</v>
      </c>
      <c r="B13" s="844">
        <v>476559.26068000001</v>
      </c>
      <c r="C13" s="844">
        <v>68506.318769999998</v>
      </c>
      <c r="D13" s="963">
        <v>74</v>
      </c>
      <c r="E13" s="844">
        <v>1523</v>
      </c>
      <c r="F13" s="844">
        <v>4080</v>
      </c>
      <c r="G13" s="844">
        <v>73.894459999999995</v>
      </c>
      <c r="H13" s="844">
        <v>0</v>
      </c>
      <c r="I13" s="845">
        <f t="shared" si="0"/>
        <v>550816.47390999994</v>
      </c>
      <c r="K13" s="351"/>
      <c r="L13" s="351"/>
      <c r="M13" s="351"/>
      <c r="N13" s="351"/>
      <c r="O13" s="351"/>
    </row>
    <row r="14" spans="1:249" s="185" customFormat="1" ht="12.75" customHeight="1">
      <c r="A14" s="570" t="s">
        <v>16</v>
      </c>
      <c r="B14" s="844">
        <v>776927.95496</v>
      </c>
      <c r="C14" s="844">
        <v>97512.175690000004</v>
      </c>
      <c r="D14" s="963">
        <v>103</v>
      </c>
      <c r="E14" s="844">
        <v>3238</v>
      </c>
      <c r="F14" s="844">
        <v>10130</v>
      </c>
      <c r="G14" s="844">
        <v>6.8606299999999996</v>
      </c>
      <c r="H14" s="844">
        <v>0</v>
      </c>
      <c r="I14" s="845">
        <f t="shared" si="0"/>
        <v>887917.99127999996</v>
      </c>
      <c r="K14" s="371"/>
      <c r="L14" s="371"/>
      <c r="M14" s="371"/>
      <c r="N14" s="371"/>
      <c r="O14" s="351"/>
    </row>
    <row r="15" spans="1:249" s="185" customFormat="1" ht="12.75" customHeight="1">
      <c r="A15" s="570" t="s">
        <v>17</v>
      </c>
      <c r="B15" s="844">
        <v>260171.97688999999</v>
      </c>
      <c r="C15" s="844">
        <v>15240.79637</v>
      </c>
      <c r="D15" s="963">
        <v>8427</v>
      </c>
      <c r="E15" s="844">
        <v>55</v>
      </c>
      <c r="F15" s="844">
        <v>0</v>
      </c>
      <c r="G15" s="844">
        <v>419.07972999999998</v>
      </c>
      <c r="H15" s="844">
        <v>0</v>
      </c>
      <c r="I15" s="845">
        <f t="shared" si="0"/>
        <v>284313.85298999998</v>
      </c>
      <c r="K15" s="264"/>
      <c r="L15" s="264"/>
      <c r="M15" s="264"/>
      <c r="N15" s="268"/>
      <c r="O15" s="351"/>
    </row>
    <row r="16" spans="1:249" s="185" customFormat="1" ht="12.75" customHeight="1">
      <c r="A16" s="570" t="s">
        <v>18</v>
      </c>
      <c r="B16" s="844">
        <v>555556.36312999995</v>
      </c>
      <c r="C16" s="844">
        <v>70774.100019999998</v>
      </c>
      <c r="D16" s="963">
        <v>1129</v>
      </c>
      <c r="E16" s="844">
        <v>7063</v>
      </c>
      <c r="F16" s="844">
        <v>1560</v>
      </c>
      <c r="G16" s="844">
        <v>3922.8071999999997</v>
      </c>
      <c r="H16" s="844">
        <v>630.54975000000002</v>
      </c>
      <c r="I16" s="845">
        <f t="shared" si="0"/>
        <v>640635.82010000001</v>
      </c>
      <c r="K16" s="264"/>
      <c r="L16" s="264"/>
      <c r="M16" s="264"/>
      <c r="N16" s="268"/>
      <c r="O16" s="351"/>
    </row>
    <row r="17" spans="1:15" s="185" customFormat="1" ht="12.75" customHeight="1">
      <c r="A17" s="570" t="s">
        <v>19</v>
      </c>
      <c r="B17" s="844">
        <v>34201.669600000001</v>
      </c>
      <c r="C17" s="844">
        <v>9370.8490899999997</v>
      </c>
      <c r="D17" s="963">
        <v>514</v>
      </c>
      <c r="E17" s="844">
        <v>88</v>
      </c>
      <c r="F17" s="844">
        <v>240</v>
      </c>
      <c r="G17" s="844">
        <v>1036.5989</v>
      </c>
      <c r="H17" s="844">
        <v>0</v>
      </c>
      <c r="I17" s="845">
        <f t="shared" si="0"/>
        <v>45451.117589999994</v>
      </c>
      <c r="K17" s="371"/>
      <c r="L17" s="371"/>
      <c r="M17" s="371"/>
      <c r="N17" s="371"/>
      <c r="O17" s="351"/>
    </row>
    <row r="18" spans="1:15" s="185" customFormat="1" ht="12.75" customHeight="1">
      <c r="A18" s="570" t="s">
        <v>20</v>
      </c>
      <c r="B18" s="844">
        <v>36837.962060000005</v>
      </c>
      <c r="C18" s="844">
        <v>1060.08385</v>
      </c>
      <c r="D18" s="963">
        <v>72</v>
      </c>
      <c r="E18" s="844">
        <v>576</v>
      </c>
      <c r="F18" s="844">
        <v>0</v>
      </c>
      <c r="G18" s="844">
        <v>18.898</v>
      </c>
      <c r="H18" s="844">
        <v>0</v>
      </c>
      <c r="I18" s="845">
        <f t="shared" si="0"/>
        <v>38564.943910000009</v>
      </c>
      <c r="K18" s="371"/>
      <c r="L18" s="371"/>
      <c r="M18" s="371"/>
      <c r="N18" s="371"/>
      <c r="O18" s="351"/>
    </row>
    <row r="19" spans="1:15" s="185" customFormat="1" ht="12.75" customHeight="1">
      <c r="A19" s="570" t="s">
        <v>21</v>
      </c>
      <c r="B19" s="844">
        <v>963772.46186000004</v>
      </c>
      <c r="C19" s="844">
        <v>125757.76712999999</v>
      </c>
      <c r="D19" s="963">
        <v>526</v>
      </c>
      <c r="E19" s="844">
        <v>4854</v>
      </c>
      <c r="F19" s="844">
        <v>580</v>
      </c>
      <c r="G19" s="844">
        <v>21.984999999999999</v>
      </c>
      <c r="H19" s="844">
        <v>0</v>
      </c>
      <c r="I19" s="845">
        <f t="shared" si="0"/>
        <v>1095512.2139900001</v>
      </c>
      <c r="K19" s="351"/>
      <c r="L19" s="351"/>
      <c r="M19" s="351"/>
      <c r="N19" s="351"/>
      <c r="O19" s="351"/>
    </row>
    <row r="20" spans="1:15" s="185" customFormat="1" ht="12.75" customHeight="1">
      <c r="A20" s="726" t="s">
        <v>108</v>
      </c>
      <c r="B20" s="846">
        <f t="shared" ref="B20:I20" si="1">SUM(B5:B19)</f>
        <v>5630055.3156499993</v>
      </c>
      <c r="C20" s="846">
        <f t="shared" si="1"/>
        <v>785420.82111000014</v>
      </c>
      <c r="D20" s="846">
        <f t="shared" si="1"/>
        <v>42894</v>
      </c>
      <c r="E20" s="846">
        <f t="shared" si="1"/>
        <v>31365</v>
      </c>
      <c r="F20" s="846">
        <f t="shared" si="1"/>
        <v>96910</v>
      </c>
      <c r="G20" s="846">
        <f t="shared" si="1"/>
        <v>69386.71041</v>
      </c>
      <c r="H20" s="846">
        <f t="shared" si="1"/>
        <v>8388.2249499999998</v>
      </c>
      <c r="I20" s="846">
        <f t="shared" si="1"/>
        <v>6664420.0721199997</v>
      </c>
    </row>
    <row r="21" spans="1:15" s="185" customFormat="1">
      <c r="A21" s="353" t="s">
        <v>195</v>
      </c>
      <c r="B21" s="354"/>
      <c r="C21" s="354"/>
      <c r="D21" s="354"/>
      <c r="E21" s="354"/>
      <c r="F21" s="355"/>
      <c r="G21" s="355"/>
      <c r="H21" s="31"/>
      <c r="I21" s="352"/>
    </row>
    <row r="22" spans="1:15" s="185" customFormat="1" ht="12.4" customHeight="1">
      <c r="A22" s="85" t="s">
        <v>614</v>
      </c>
      <c r="B22" s="95"/>
      <c r="C22" s="356"/>
      <c r="D22" s="356"/>
      <c r="E22" s="356"/>
      <c r="F22" s="357"/>
      <c r="G22" s="357"/>
      <c r="H22" s="31"/>
      <c r="I22" s="352"/>
    </row>
    <row r="23" spans="1:15" s="185" customFormat="1" ht="12.4" customHeight="1">
      <c r="A23" s="93" t="s">
        <v>615</v>
      </c>
      <c r="B23" s="95"/>
      <c r="C23" s="356"/>
      <c r="D23" s="356"/>
      <c r="E23" s="356"/>
      <c r="F23" s="357"/>
      <c r="G23" s="357"/>
      <c r="H23" s="31"/>
      <c r="I23" s="323"/>
    </row>
    <row r="24" spans="1:15" s="185" customFormat="1" ht="12.4" customHeight="1">
      <c r="A24" s="93" t="s">
        <v>616</v>
      </c>
      <c r="B24" s="95"/>
      <c r="C24" s="356"/>
      <c r="D24" s="356"/>
      <c r="E24" s="356"/>
      <c r="F24" s="357"/>
      <c r="G24" s="357"/>
      <c r="H24" s="31"/>
      <c r="I24" s="323"/>
    </row>
    <row r="25" spans="1:15" s="185" customFormat="1" ht="12.4" customHeight="1">
      <c r="A25" s="1075" t="s">
        <v>196</v>
      </c>
      <c r="B25" s="358"/>
      <c r="C25" s="358"/>
      <c r="D25" s="358"/>
      <c r="E25" s="358"/>
      <c r="F25" s="358"/>
      <c r="G25" s="358"/>
      <c r="H25" s="358"/>
      <c r="I25" s="359"/>
    </row>
    <row r="26" spans="1:15" ht="11.45" customHeight="1">
      <c r="A26" s="452"/>
      <c r="B26" s="452"/>
      <c r="C26" s="452"/>
      <c r="D26" s="452"/>
    </row>
    <row r="27" spans="1:15" ht="13.15" customHeight="1">
      <c r="A27" s="452"/>
      <c r="B27" s="452"/>
      <c r="C27" s="452"/>
      <c r="D27" s="452"/>
      <c r="E27"/>
    </row>
    <row r="29" spans="1:15">
      <c r="C29" s="118"/>
      <c r="D29" s="118"/>
      <c r="E29" s="118"/>
      <c r="F29" s="118"/>
      <c r="G29" s="118"/>
      <c r="H29" s="118"/>
      <c r="I29" s="118"/>
    </row>
    <row r="30" spans="1:15">
      <c r="C30" s="118"/>
      <c r="D30" s="118"/>
      <c r="E30" s="118"/>
      <c r="F30" s="118"/>
      <c r="G30" s="118"/>
      <c r="H30" s="118"/>
      <c r="I30" s="118"/>
    </row>
    <row r="31" spans="1:15">
      <c r="C31" s="118"/>
      <c r="D31" s="118"/>
      <c r="E31" s="118"/>
      <c r="F31" s="118"/>
      <c r="G31" s="118"/>
      <c r="H31" s="118"/>
      <c r="I31" s="118"/>
    </row>
    <row r="32" spans="1:15">
      <c r="C32" s="118"/>
      <c r="D32" s="118"/>
      <c r="E32" s="118"/>
      <c r="F32" s="118"/>
      <c r="G32" s="118"/>
      <c r="H32" s="118"/>
      <c r="I32" s="118"/>
    </row>
    <row r="33" spans="1:9">
      <c r="C33" s="118"/>
      <c r="D33" s="118"/>
      <c r="E33" s="118"/>
      <c r="F33" s="118"/>
      <c r="G33" s="118"/>
      <c r="H33" s="118"/>
      <c r="I33" s="118"/>
    </row>
    <row r="34" spans="1:9">
      <c r="C34" s="118"/>
      <c r="D34" s="118"/>
      <c r="E34" s="118"/>
      <c r="F34" s="118"/>
      <c r="G34" s="118"/>
      <c r="H34" s="118"/>
      <c r="I34" s="118"/>
    </row>
    <row r="35" spans="1:9">
      <c r="C35" s="118"/>
      <c r="D35" s="118"/>
      <c r="E35" s="118"/>
      <c r="F35" s="118"/>
      <c r="G35" s="118"/>
      <c r="H35" s="118"/>
      <c r="I35" s="118"/>
    </row>
    <row r="36" spans="1:9">
      <c r="C36" s="118"/>
      <c r="D36" s="118"/>
      <c r="E36" s="118"/>
      <c r="F36" s="118"/>
      <c r="G36" s="118"/>
      <c r="H36" s="118"/>
      <c r="I36" s="118"/>
    </row>
    <row r="37" spans="1:9">
      <c r="A37" s="85"/>
      <c r="C37" s="118"/>
      <c r="D37" s="118"/>
      <c r="E37" s="118"/>
      <c r="F37" s="118"/>
      <c r="G37" s="118"/>
      <c r="H37" s="118"/>
      <c r="I37" s="118"/>
    </row>
    <row r="38" spans="1:9">
      <c r="A38" s="185"/>
      <c r="C38" s="118"/>
      <c r="D38" s="118"/>
      <c r="E38" s="118"/>
      <c r="F38" s="118"/>
      <c r="G38" s="118"/>
      <c r="H38" s="118"/>
      <c r="I38" s="118"/>
    </row>
    <row r="39" spans="1:9">
      <c r="A39" s="93"/>
      <c r="C39" s="118"/>
      <c r="D39" s="118"/>
      <c r="E39" s="118"/>
      <c r="F39" s="118"/>
      <c r="G39" s="118"/>
      <c r="H39" s="118"/>
      <c r="I39" s="118"/>
    </row>
    <row r="40" spans="1:9">
      <c r="A40" s="93"/>
      <c r="C40" s="118"/>
      <c r="D40" s="118"/>
      <c r="E40" s="118"/>
      <c r="F40" s="118"/>
      <c r="G40" s="118"/>
      <c r="H40" s="118"/>
      <c r="I40" s="118"/>
    </row>
    <row r="41" spans="1:9">
      <c r="A41" s="93"/>
      <c r="C41" s="118"/>
      <c r="D41" s="118"/>
      <c r="E41" s="118"/>
      <c r="F41" s="118"/>
      <c r="G41" s="118"/>
      <c r="H41" s="118"/>
      <c r="I41" s="118"/>
    </row>
    <row r="42" spans="1:9">
      <c r="C42" s="118"/>
      <c r="D42" s="118"/>
      <c r="E42" s="118"/>
      <c r="F42" s="118"/>
      <c r="G42" s="118"/>
      <c r="H42" s="118"/>
      <c r="I42" s="118"/>
    </row>
    <row r="43" spans="1:9">
      <c r="C43" s="118"/>
      <c r="D43" s="118"/>
      <c r="E43" s="118"/>
      <c r="F43" s="118"/>
      <c r="G43" s="118"/>
      <c r="H43" s="118"/>
      <c r="I43" s="118"/>
    </row>
    <row r="44" spans="1:9">
      <c r="C44" s="118"/>
      <c r="D44" s="118"/>
      <c r="E44" s="118"/>
      <c r="F44" s="118"/>
      <c r="G44" s="118"/>
      <c r="H44" s="118"/>
      <c r="I44" s="118"/>
    </row>
    <row r="46" spans="1:9">
      <c r="C46" s="131"/>
      <c r="D46" s="131"/>
      <c r="E46" s="131"/>
      <c r="F46" s="131"/>
      <c r="G46" s="131"/>
      <c r="H46" s="131"/>
      <c r="I46" s="131"/>
    </row>
    <row r="47" spans="1:9">
      <c r="C47" s="131"/>
      <c r="D47" s="131"/>
      <c r="E47" s="131"/>
      <c r="F47" s="131"/>
      <c r="G47" s="131"/>
      <c r="H47" s="131"/>
      <c r="I47" s="131"/>
    </row>
    <row r="48" spans="1:9">
      <c r="C48" s="131"/>
      <c r="D48" s="131"/>
      <c r="E48" s="131"/>
      <c r="F48" s="131"/>
      <c r="G48" s="131"/>
      <c r="H48" s="131"/>
      <c r="I48" s="131"/>
    </row>
    <row r="49" spans="3:9">
      <c r="C49" s="131"/>
      <c r="D49" s="131"/>
      <c r="E49" s="131"/>
      <c r="F49" s="131"/>
      <c r="G49" s="131"/>
      <c r="H49" s="131"/>
      <c r="I49" s="131"/>
    </row>
    <row r="50" spans="3:9">
      <c r="C50" s="131"/>
      <c r="D50" s="131"/>
      <c r="E50" s="131"/>
      <c r="F50" s="131"/>
      <c r="G50" s="131"/>
      <c r="H50" s="131"/>
      <c r="I50" s="131"/>
    </row>
    <row r="51" spans="3:9">
      <c r="C51" s="131"/>
      <c r="D51" s="131"/>
      <c r="E51" s="131"/>
      <c r="F51" s="131"/>
      <c r="G51" s="131"/>
      <c r="H51" s="131"/>
      <c r="I51" s="131"/>
    </row>
    <row r="52" spans="3:9">
      <c r="C52" s="131"/>
      <c r="D52" s="131"/>
      <c r="E52" s="131"/>
      <c r="F52" s="131"/>
      <c r="G52" s="131"/>
      <c r="H52" s="131"/>
      <c r="I52" s="131"/>
    </row>
    <row r="53" spans="3:9">
      <c r="C53" s="131"/>
      <c r="D53" s="131"/>
      <c r="E53" s="131"/>
      <c r="F53" s="131"/>
      <c r="G53" s="131"/>
      <c r="H53" s="131"/>
      <c r="I53" s="131"/>
    </row>
    <row r="54" spans="3:9">
      <c r="C54" s="131"/>
      <c r="D54" s="131"/>
      <c r="E54" s="131"/>
      <c r="F54" s="131"/>
      <c r="G54" s="131"/>
      <c r="H54" s="131"/>
      <c r="I54" s="131"/>
    </row>
    <row r="55" spans="3:9">
      <c r="C55" s="131"/>
      <c r="D55" s="131"/>
      <c r="E55" s="131"/>
      <c r="F55" s="131"/>
      <c r="G55" s="131"/>
      <c r="H55" s="131"/>
      <c r="I55" s="131"/>
    </row>
    <row r="56" spans="3:9">
      <c r="C56" s="131"/>
      <c r="D56" s="131"/>
      <c r="E56" s="131"/>
      <c r="F56" s="131"/>
      <c r="G56" s="131"/>
      <c r="H56" s="131"/>
      <c r="I56" s="131"/>
    </row>
    <row r="57" spans="3:9">
      <c r="C57" s="131"/>
      <c r="D57" s="131"/>
      <c r="E57" s="131"/>
      <c r="F57" s="131"/>
      <c r="G57" s="131"/>
      <c r="H57" s="131"/>
      <c r="I57" s="131"/>
    </row>
    <row r="58" spans="3:9">
      <c r="C58" s="131"/>
      <c r="D58" s="131"/>
      <c r="E58" s="131"/>
      <c r="F58" s="131"/>
      <c r="G58" s="131"/>
      <c r="H58" s="131"/>
      <c r="I58" s="131"/>
    </row>
    <row r="59" spans="3:9">
      <c r="C59" s="131"/>
      <c r="D59" s="131"/>
      <c r="E59" s="131"/>
      <c r="F59" s="131"/>
      <c r="G59" s="131"/>
      <c r="H59" s="131"/>
      <c r="I59" s="131"/>
    </row>
    <row r="60" spans="3:9">
      <c r="C60" s="131"/>
      <c r="D60" s="131"/>
      <c r="E60" s="131"/>
      <c r="F60" s="131"/>
      <c r="G60" s="131"/>
      <c r="H60" s="131"/>
      <c r="I60" s="131"/>
    </row>
    <row r="61" spans="3:9">
      <c r="C61" s="131"/>
      <c r="D61" s="131"/>
      <c r="E61" s="131"/>
      <c r="F61" s="131"/>
      <c r="G61" s="131"/>
      <c r="H61" s="131"/>
      <c r="I61" s="131"/>
    </row>
    <row r="62" spans="3:9">
      <c r="C62" s="131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58"/>
  <sheetViews>
    <sheetView showGridLines="0" zoomScaleNormal="100" workbookViewId="0"/>
  </sheetViews>
  <sheetFormatPr baseColWidth="10" defaultColWidth="11.42578125" defaultRowHeight="11.25"/>
  <cols>
    <col min="1" max="1" width="24.7109375" style="23" customWidth="1"/>
    <col min="2" max="2" width="16.28515625" style="23" customWidth="1"/>
    <col min="3" max="3" width="15.5703125" style="23" customWidth="1"/>
    <col min="4" max="4" width="21.85546875" style="23" customWidth="1"/>
    <col min="5" max="16384" width="11.42578125" style="23"/>
  </cols>
  <sheetData>
    <row r="1" spans="1:4" ht="12.75" customHeight="1">
      <c r="A1" s="453" t="s">
        <v>170</v>
      </c>
      <c r="B1" s="454"/>
      <c r="C1" s="454"/>
      <c r="D1" s="455"/>
    </row>
    <row r="2" spans="1:4" ht="12.75" customHeight="1">
      <c r="A2" s="456" t="s">
        <v>89</v>
      </c>
      <c r="B2" s="457"/>
      <c r="C2" s="457"/>
      <c r="D2" s="458"/>
    </row>
    <row r="3" spans="1:4" ht="12" thickBot="1">
      <c r="A3" s="77" t="s">
        <v>90</v>
      </c>
      <c r="B3" s="31"/>
      <c r="C3" s="31"/>
      <c r="D3" s="360"/>
    </row>
    <row r="4" spans="1:4" ht="24.75" customHeight="1" thickTop="1">
      <c r="A4" s="729" t="s">
        <v>131</v>
      </c>
      <c r="B4" s="622" t="s">
        <v>469</v>
      </c>
      <c r="C4" s="622" t="s">
        <v>554</v>
      </c>
      <c r="D4" s="622" t="s">
        <v>555</v>
      </c>
    </row>
    <row r="5" spans="1:4" ht="15.75" customHeight="1">
      <c r="A5" s="31" t="s">
        <v>7</v>
      </c>
      <c r="B5" s="964">
        <v>77740</v>
      </c>
      <c r="C5" s="964">
        <v>75118</v>
      </c>
      <c r="D5" s="964">
        <f>+B5-C5</f>
        <v>2622</v>
      </c>
    </row>
    <row r="6" spans="1:4" ht="15.75" customHeight="1">
      <c r="A6" s="31" t="s">
        <v>8</v>
      </c>
      <c r="B6" s="964">
        <v>11210</v>
      </c>
      <c r="C6" s="964">
        <v>10854</v>
      </c>
      <c r="D6" s="964">
        <f t="shared" ref="D6:D19" si="0">+B6-C6</f>
        <v>356</v>
      </c>
    </row>
    <row r="7" spans="1:4" ht="15.75" customHeight="1">
      <c r="A7" s="31" t="s">
        <v>9</v>
      </c>
      <c r="B7" s="964">
        <v>34260</v>
      </c>
      <c r="C7" s="964">
        <v>33325</v>
      </c>
      <c r="D7" s="964">
        <f t="shared" si="0"/>
        <v>935</v>
      </c>
    </row>
    <row r="8" spans="1:4" ht="15.75" customHeight="1">
      <c r="A8" s="31" t="s">
        <v>10</v>
      </c>
      <c r="B8" s="964">
        <v>4244</v>
      </c>
      <c r="C8" s="964">
        <v>4094</v>
      </c>
      <c r="D8" s="964">
        <f t="shared" si="0"/>
        <v>150</v>
      </c>
    </row>
    <row r="9" spans="1:4" ht="15.75" customHeight="1">
      <c r="A9" s="31" t="s">
        <v>11</v>
      </c>
      <c r="B9" s="964">
        <v>3033</v>
      </c>
      <c r="C9" s="964">
        <v>2890</v>
      </c>
      <c r="D9" s="964">
        <f t="shared" si="0"/>
        <v>143</v>
      </c>
    </row>
    <row r="10" spans="1:4" ht="15.75" customHeight="1">
      <c r="A10" s="31" t="s">
        <v>12</v>
      </c>
      <c r="B10" s="964">
        <v>1570</v>
      </c>
      <c r="C10" s="964">
        <v>1487</v>
      </c>
      <c r="D10" s="964">
        <f t="shared" si="0"/>
        <v>83</v>
      </c>
    </row>
    <row r="11" spans="1:4" ht="15.75" customHeight="1">
      <c r="A11" s="31" t="s">
        <v>13</v>
      </c>
      <c r="B11" s="964">
        <v>8795</v>
      </c>
      <c r="C11" s="964">
        <v>8305</v>
      </c>
      <c r="D11" s="964">
        <f t="shared" si="0"/>
        <v>490</v>
      </c>
    </row>
    <row r="12" spans="1:4" ht="15.75" customHeight="1">
      <c r="A12" s="31" t="s">
        <v>14</v>
      </c>
      <c r="B12" s="964">
        <v>46187</v>
      </c>
      <c r="C12" s="964">
        <v>44663</v>
      </c>
      <c r="D12" s="964">
        <f t="shared" si="0"/>
        <v>1524</v>
      </c>
    </row>
    <row r="13" spans="1:4" ht="15.75" customHeight="1">
      <c r="A13" s="31" t="s">
        <v>15</v>
      </c>
      <c r="B13" s="964">
        <v>7959</v>
      </c>
      <c r="C13" s="964">
        <v>7486</v>
      </c>
      <c r="D13" s="964">
        <f t="shared" si="0"/>
        <v>473</v>
      </c>
    </row>
    <row r="14" spans="1:4" ht="15.75" customHeight="1">
      <c r="A14" s="31" t="s">
        <v>16</v>
      </c>
      <c r="B14" s="964">
        <v>14430</v>
      </c>
      <c r="C14" s="964">
        <v>14055</v>
      </c>
      <c r="D14" s="964">
        <f t="shared" si="0"/>
        <v>375</v>
      </c>
    </row>
    <row r="15" spans="1:4" ht="15.75" customHeight="1">
      <c r="A15" s="31" t="s">
        <v>17</v>
      </c>
      <c r="B15" s="964">
        <v>7042</v>
      </c>
      <c r="C15" s="964">
        <v>6935</v>
      </c>
      <c r="D15" s="964">
        <f t="shared" si="0"/>
        <v>107</v>
      </c>
    </row>
    <row r="16" spans="1:4" ht="15.75" customHeight="1">
      <c r="A16" s="31" t="s">
        <v>18</v>
      </c>
      <c r="B16" s="964">
        <v>4401</v>
      </c>
      <c r="C16" s="964">
        <v>4059</v>
      </c>
      <c r="D16" s="964">
        <f t="shared" si="0"/>
        <v>342</v>
      </c>
    </row>
    <row r="17" spans="1:4" ht="15.75" customHeight="1">
      <c r="A17" s="31" t="s">
        <v>19</v>
      </c>
      <c r="B17" s="964">
        <v>8817</v>
      </c>
      <c r="C17" s="964">
        <v>8572</v>
      </c>
      <c r="D17" s="964">
        <f t="shared" si="0"/>
        <v>245</v>
      </c>
    </row>
    <row r="18" spans="1:4" ht="15.75" customHeight="1">
      <c r="A18" s="31" t="s">
        <v>20</v>
      </c>
      <c r="B18" s="964">
        <v>32783</v>
      </c>
      <c r="C18" s="964">
        <v>30417</v>
      </c>
      <c r="D18" s="964">
        <f t="shared" si="0"/>
        <v>2366</v>
      </c>
    </row>
    <row r="19" spans="1:4" ht="15.75" customHeight="1" thickBot="1">
      <c r="A19" s="727" t="s">
        <v>21</v>
      </c>
      <c r="B19" s="965">
        <v>11870</v>
      </c>
      <c r="C19" s="965">
        <v>11316</v>
      </c>
      <c r="D19" s="965">
        <f t="shared" si="0"/>
        <v>554</v>
      </c>
    </row>
    <row r="20" spans="1:4" ht="15.75" customHeight="1" thickBot="1">
      <c r="A20" s="728" t="s">
        <v>6</v>
      </c>
      <c r="B20" s="966">
        <f>SUM(B5:B19)</f>
        <v>274341</v>
      </c>
      <c r="C20" s="966">
        <f>SUM(C5:C19)</f>
        <v>263576</v>
      </c>
      <c r="D20" s="966">
        <f>SUM(D5:D19)</f>
        <v>10765</v>
      </c>
    </row>
    <row r="21" spans="1:4" ht="12" customHeight="1" thickTop="1">
      <c r="A21" s="484" t="s">
        <v>278</v>
      </c>
      <c r="B21" s="482"/>
      <c r="C21" s="482"/>
      <c r="D21" s="483"/>
    </row>
    <row r="22" spans="1:4" ht="27" customHeight="1">
      <c r="A22" s="847" t="s">
        <v>556</v>
      </c>
      <c r="B22" s="848"/>
      <c r="C22" s="848"/>
      <c r="D22" s="849"/>
    </row>
    <row r="23" spans="1:4">
      <c r="D23" s="24"/>
    </row>
    <row r="24" spans="1:4">
      <c r="B24" s="24"/>
      <c r="C24" s="24"/>
      <c r="D24" s="24"/>
    </row>
    <row r="25" spans="1:4">
      <c r="B25" s="24"/>
    </row>
    <row r="26" spans="1:4">
      <c r="D26" s="24"/>
    </row>
    <row r="27" spans="1:4">
      <c r="B27" s="24"/>
      <c r="C27" s="24"/>
      <c r="D27" s="24"/>
    </row>
    <row r="28" spans="1:4">
      <c r="C28" s="24"/>
      <c r="D28" s="24"/>
    </row>
    <row r="29" spans="1:4">
      <c r="C29" s="24"/>
      <c r="D29" s="24"/>
    </row>
    <row r="30" spans="1:4">
      <c r="B30" s="24"/>
      <c r="C30" s="24"/>
      <c r="D30" s="24"/>
    </row>
    <row r="31" spans="1:4">
      <c r="C31" s="24"/>
      <c r="D31" s="24"/>
    </row>
    <row r="32" spans="1:4">
      <c r="A32" s="24"/>
      <c r="B32" s="24"/>
      <c r="C32" s="24"/>
      <c r="D32" s="24"/>
    </row>
    <row r="33" spans="1:6">
      <c r="A33" s="24"/>
      <c r="B33" s="24"/>
      <c r="C33" s="24"/>
      <c r="D33" s="24"/>
    </row>
    <row r="34" spans="1:6">
      <c r="A34" s="30"/>
      <c r="B34" s="30"/>
      <c r="C34" s="24"/>
      <c r="D34" s="24"/>
    </row>
    <row r="35" spans="1:6">
      <c r="A35" s="30"/>
      <c r="B35" s="30"/>
      <c r="C35" s="24"/>
      <c r="D35" s="24"/>
    </row>
    <row r="36" spans="1:6">
      <c r="A36" s="31"/>
      <c r="B36" s="31"/>
      <c r="C36" s="30"/>
      <c r="D36" s="30"/>
      <c r="E36" s="31"/>
      <c r="F36" s="31"/>
    </row>
    <row r="37" spans="1:6">
      <c r="A37" s="194"/>
      <c r="B37" s="194"/>
      <c r="C37" s="30"/>
      <c r="D37" s="30"/>
      <c r="E37" s="31"/>
      <c r="F37" s="31"/>
    </row>
    <row r="38" spans="1:6">
      <c r="A38" s="194"/>
      <c r="B38" s="194"/>
      <c r="C38" s="30"/>
      <c r="D38" s="30"/>
      <c r="E38" s="31"/>
      <c r="F38" s="31"/>
    </row>
    <row r="39" spans="1:6">
      <c r="A39" s="31"/>
      <c r="B39" s="30"/>
      <c r="C39" s="30"/>
      <c r="D39" s="30"/>
      <c r="E39" s="31"/>
      <c r="F39" s="31"/>
    </row>
    <row r="40" spans="1:6">
      <c r="A40" s="31"/>
      <c r="B40" s="30"/>
      <c r="C40" s="30"/>
      <c r="D40" s="30"/>
      <c r="E40" s="31"/>
      <c r="F40" s="31"/>
    </row>
    <row r="41" spans="1:6">
      <c r="A41" s="31"/>
      <c r="B41" s="30"/>
      <c r="C41" s="30"/>
      <c r="D41" s="30"/>
      <c r="E41" s="31"/>
      <c r="F41" s="31"/>
    </row>
    <row r="42" spans="1:6">
      <c r="A42" s="31"/>
      <c r="B42" s="30"/>
      <c r="C42" s="105"/>
      <c r="D42" s="105"/>
      <c r="E42" s="31"/>
      <c r="F42" s="31"/>
    </row>
    <row r="43" spans="1:6">
      <c r="A43" s="31"/>
      <c r="B43" s="30"/>
      <c r="C43" s="30"/>
      <c r="D43" s="30"/>
      <c r="E43" s="31"/>
      <c r="F43" s="31"/>
    </row>
    <row r="44" spans="1:6">
      <c r="A44" s="31"/>
      <c r="B44" s="30"/>
      <c r="C44" s="30"/>
      <c r="D44" s="30"/>
      <c r="E44" s="31"/>
      <c r="F44" s="31"/>
    </row>
    <row r="45" spans="1:6" ht="21.75" customHeight="1">
      <c r="A45" s="31"/>
      <c r="B45" s="30"/>
      <c r="C45" s="30"/>
      <c r="D45" s="30"/>
      <c r="E45" s="31"/>
      <c r="F45" s="31"/>
    </row>
    <row r="46" spans="1:6">
      <c r="A46" s="31"/>
      <c r="B46" s="30"/>
      <c r="C46" s="30"/>
      <c r="D46" s="30"/>
      <c r="E46" s="31"/>
      <c r="F46" s="31"/>
    </row>
    <row r="47" spans="1:6">
      <c r="A47" s="31"/>
      <c r="B47" s="30"/>
      <c r="C47" s="30"/>
      <c r="D47" s="30"/>
      <c r="E47" s="31"/>
      <c r="F47" s="31"/>
    </row>
    <row r="48" spans="1:6">
      <c r="A48" s="31"/>
      <c r="B48" s="30"/>
      <c r="C48" s="30"/>
      <c r="D48" s="30"/>
      <c r="E48" s="31"/>
      <c r="F48" s="31"/>
    </row>
    <row r="49" spans="1:6">
      <c r="A49" s="31"/>
      <c r="B49" s="30"/>
      <c r="C49" s="30"/>
      <c r="D49" s="30"/>
      <c r="E49" s="31"/>
      <c r="F49" s="31"/>
    </row>
    <row r="50" spans="1:6">
      <c r="A50" s="31"/>
      <c r="B50" s="30"/>
      <c r="C50" s="30"/>
      <c r="D50" s="30"/>
      <c r="E50" s="31"/>
      <c r="F50" s="31"/>
    </row>
    <row r="51" spans="1:6">
      <c r="A51" s="31"/>
      <c r="B51" s="30"/>
      <c r="C51" s="30"/>
      <c r="D51" s="30"/>
      <c r="E51" s="31"/>
      <c r="F51" s="31"/>
    </row>
    <row r="52" spans="1:6">
      <c r="A52" s="31"/>
      <c r="B52" s="30"/>
      <c r="C52" s="30"/>
      <c r="D52" s="30"/>
      <c r="E52" s="31"/>
      <c r="F52" s="31"/>
    </row>
    <row r="53" spans="1:6">
      <c r="A53" s="31"/>
      <c r="B53" s="30"/>
      <c r="C53" s="30"/>
      <c r="D53" s="30"/>
    </row>
    <row r="54" spans="1:6">
      <c r="A54" s="194"/>
      <c r="B54" s="105"/>
      <c r="C54" s="105"/>
      <c r="D54" s="105"/>
    </row>
    <row r="55" spans="1:6" ht="37.5" customHeight="1">
      <c r="A55" s="459"/>
      <c r="B55" s="459"/>
      <c r="C55" s="459"/>
      <c r="D55" s="459"/>
    </row>
    <row r="58" spans="1:6">
      <c r="B58" s="24"/>
      <c r="C58" s="24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6"/>
  <sheetViews>
    <sheetView showGridLines="0" zoomScaleNormal="100" workbookViewId="0"/>
  </sheetViews>
  <sheetFormatPr baseColWidth="10" defaultColWidth="11.42578125" defaultRowHeight="11.25"/>
  <cols>
    <col min="1" max="1" width="24.7109375" style="23" customWidth="1"/>
    <col min="2" max="2" width="23.7109375" style="23" customWidth="1"/>
    <col min="3" max="4" width="14.42578125" style="23" customWidth="1"/>
    <col min="5" max="7" width="11.42578125" style="23"/>
    <col min="8" max="8" width="24.85546875" style="31" customWidth="1"/>
    <col min="9" max="9" width="23.85546875" style="31" customWidth="1"/>
    <col min="10" max="16384" width="11.42578125" style="23"/>
  </cols>
  <sheetData>
    <row r="1" spans="1:9">
      <c r="A1" s="453" t="s">
        <v>171</v>
      </c>
      <c r="B1" s="455"/>
      <c r="C1" s="122"/>
      <c r="D1" s="122"/>
    </row>
    <row r="2" spans="1:9" ht="15.75" customHeight="1">
      <c r="A2" s="460" t="s">
        <v>557</v>
      </c>
      <c r="B2" s="461"/>
      <c r="C2" s="122"/>
      <c r="D2" s="122"/>
      <c r="E2" s="462"/>
      <c r="F2" s="462"/>
      <c r="H2" s="463"/>
      <c r="I2" s="463"/>
    </row>
    <row r="3" spans="1:9" ht="13.5" customHeight="1" thickBot="1">
      <c r="A3" s="77" t="s">
        <v>90</v>
      </c>
      <c r="B3" s="360"/>
      <c r="C3" s="122"/>
      <c r="D3" s="122"/>
      <c r="E3" s="250"/>
      <c r="F3" s="250"/>
      <c r="H3" s="194"/>
      <c r="I3" s="194"/>
    </row>
    <row r="4" spans="1:9" ht="33" customHeight="1" thickTop="1">
      <c r="A4" s="732" t="s">
        <v>131</v>
      </c>
      <c r="B4" s="733" t="s">
        <v>558</v>
      </c>
      <c r="C4" s="32"/>
      <c r="D4" s="32"/>
      <c r="E4" s="112"/>
    </row>
    <row r="5" spans="1:9">
      <c r="A5" s="730" t="s">
        <v>7</v>
      </c>
      <c r="B5" s="967">
        <v>54455</v>
      </c>
      <c r="C5" s="30"/>
      <c r="D5" s="30"/>
      <c r="E5" s="112"/>
      <c r="H5" s="32"/>
      <c r="I5" s="32"/>
    </row>
    <row r="6" spans="1:9" ht="15.75" customHeight="1">
      <c r="A6" s="730" t="s">
        <v>8</v>
      </c>
      <c r="B6" s="967">
        <v>5496</v>
      </c>
      <c r="C6" s="31"/>
      <c r="D6" s="30"/>
      <c r="E6" s="112"/>
      <c r="I6" s="30"/>
    </row>
    <row r="7" spans="1:9" ht="15.75" customHeight="1">
      <c r="A7" s="730" t="s">
        <v>9</v>
      </c>
      <c r="B7" s="967">
        <v>25221</v>
      </c>
      <c r="C7" s="30"/>
      <c r="D7" s="30"/>
      <c r="E7" s="112"/>
      <c r="I7" s="30"/>
    </row>
    <row r="8" spans="1:9" ht="15.75" customHeight="1">
      <c r="A8" s="730" t="s">
        <v>10</v>
      </c>
      <c r="B8" s="967">
        <v>1652</v>
      </c>
      <c r="C8" s="30"/>
      <c r="D8" s="30"/>
      <c r="E8" s="112"/>
      <c r="I8" s="30"/>
    </row>
    <row r="9" spans="1:9" ht="15.75" customHeight="1">
      <c r="A9" s="730" t="s">
        <v>11</v>
      </c>
      <c r="B9" s="967">
        <v>2221</v>
      </c>
      <c r="C9" s="30"/>
      <c r="D9" s="30"/>
      <c r="E9" s="112"/>
      <c r="I9" s="30"/>
    </row>
    <row r="10" spans="1:9" ht="15.75" customHeight="1">
      <c r="A10" s="730" t="s">
        <v>12</v>
      </c>
      <c r="B10" s="967">
        <v>273</v>
      </c>
      <c r="C10" s="30"/>
      <c r="D10" s="30"/>
      <c r="E10" s="112"/>
      <c r="I10" s="30"/>
    </row>
    <row r="11" spans="1:9" ht="15.75" customHeight="1">
      <c r="A11" s="730" t="s">
        <v>13</v>
      </c>
      <c r="B11" s="967">
        <v>7167</v>
      </c>
      <c r="C11" s="30"/>
      <c r="D11" s="30"/>
      <c r="E11" s="112"/>
      <c r="I11" s="30"/>
    </row>
    <row r="12" spans="1:9" ht="15.75" customHeight="1">
      <c r="A12" s="730" t="s">
        <v>14</v>
      </c>
      <c r="B12" s="967">
        <v>37131</v>
      </c>
      <c r="C12" s="30"/>
      <c r="D12" s="30"/>
      <c r="E12" s="112"/>
      <c r="I12" s="30"/>
    </row>
    <row r="13" spans="1:9" ht="15.75" customHeight="1">
      <c r="A13" s="730" t="s">
        <v>15</v>
      </c>
      <c r="B13" s="967">
        <v>3481</v>
      </c>
      <c r="C13" s="30"/>
      <c r="D13" s="30"/>
      <c r="E13" s="112"/>
      <c r="I13" s="30"/>
    </row>
    <row r="14" spans="1:9" ht="15.75" customHeight="1">
      <c r="A14" s="730" t="s">
        <v>16</v>
      </c>
      <c r="B14" s="967">
        <v>10742</v>
      </c>
      <c r="C14" s="30"/>
      <c r="D14" s="30"/>
      <c r="E14" s="112"/>
      <c r="I14" s="30"/>
    </row>
    <row r="15" spans="1:9" ht="15.75" customHeight="1">
      <c r="A15" s="730" t="s">
        <v>17</v>
      </c>
      <c r="B15" s="967">
        <v>4850</v>
      </c>
      <c r="C15" s="30"/>
      <c r="D15" s="30"/>
      <c r="E15" s="112"/>
      <c r="I15" s="30"/>
    </row>
    <row r="16" spans="1:9" ht="15.75" customHeight="1">
      <c r="A16" s="730" t="s">
        <v>18</v>
      </c>
      <c r="B16" s="967">
        <v>2362</v>
      </c>
      <c r="C16" s="30"/>
      <c r="D16" s="30"/>
      <c r="E16" s="112"/>
      <c r="I16" s="30"/>
    </row>
    <row r="17" spans="1:9" ht="15.75" customHeight="1">
      <c r="A17" s="730" t="s">
        <v>19</v>
      </c>
      <c r="B17" s="967">
        <v>6532</v>
      </c>
      <c r="C17" s="30"/>
      <c r="D17" s="30"/>
      <c r="E17" s="112"/>
      <c r="I17" s="30"/>
    </row>
    <row r="18" spans="1:9" ht="15.75" customHeight="1">
      <c r="A18" s="730" t="s">
        <v>20</v>
      </c>
      <c r="B18" s="967">
        <v>1913</v>
      </c>
      <c r="C18" s="30"/>
      <c r="D18" s="30"/>
      <c r="E18" s="24"/>
      <c r="F18" s="24"/>
      <c r="I18" s="30"/>
    </row>
    <row r="19" spans="1:9" ht="15.75" customHeight="1" thickBot="1">
      <c r="A19" s="731" t="s">
        <v>21</v>
      </c>
      <c r="B19" s="967">
        <v>2665</v>
      </c>
      <c r="C19" s="30"/>
      <c r="D19" s="30"/>
      <c r="E19" s="112"/>
      <c r="I19" s="30"/>
    </row>
    <row r="20" spans="1:9" ht="15.75" customHeight="1" thickBot="1">
      <c r="A20" s="734" t="s">
        <v>6</v>
      </c>
      <c r="B20" s="968">
        <f>SUM(B5:B19)</f>
        <v>166161</v>
      </c>
      <c r="C20" s="105"/>
      <c r="D20" s="105"/>
      <c r="I20" s="30"/>
    </row>
    <row r="21" spans="1:9" ht="15.75" customHeight="1" thickTop="1">
      <c r="A21" s="362" t="s">
        <v>114</v>
      </c>
      <c r="B21" s="363"/>
      <c r="C21" s="30"/>
      <c r="D21" s="30"/>
      <c r="H21" s="194"/>
      <c r="I21" s="105"/>
    </row>
    <row r="22" spans="1:9" ht="11.25" hidden="1" customHeight="1">
      <c r="A22" s="389" t="s">
        <v>132</v>
      </c>
      <c r="B22" s="389"/>
      <c r="C22" s="389"/>
      <c r="D22" s="389"/>
      <c r="I22" s="30"/>
    </row>
    <row r="23" spans="1:9" ht="20.25" hidden="1" customHeight="1">
      <c r="A23" s="389"/>
      <c r="B23" s="389"/>
      <c r="C23" s="389"/>
      <c r="D23" s="389"/>
    </row>
    <row r="24" spans="1:9" ht="20.25" hidden="1" customHeight="1"/>
    <row r="25" spans="1:9" ht="13.5" customHeight="1">
      <c r="B25" s="24"/>
      <c r="C25" s="24"/>
      <c r="D25" s="24"/>
    </row>
    <row r="28" spans="1:9">
      <c r="B28" s="24"/>
      <c r="C28" s="24"/>
      <c r="D28" s="24"/>
    </row>
    <row r="29" spans="1:9">
      <c r="B29" s="24"/>
    </row>
    <row r="30" spans="1:9">
      <c r="A30" s="24"/>
      <c r="B30" s="24"/>
      <c r="C30" s="24"/>
      <c r="D30" s="24"/>
    </row>
    <row r="31" spans="1:9">
      <c r="A31" s="24"/>
      <c r="B31" s="24"/>
      <c r="C31" s="24"/>
      <c r="D31" s="24"/>
    </row>
    <row r="32" spans="1:9">
      <c r="A32" s="30"/>
      <c r="B32" s="30"/>
      <c r="C32" s="30"/>
      <c r="D32" s="30"/>
    </row>
    <row r="33" spans="1:4">
      <c r="A33" s="30"/>
      <c r="B33" s="30"/>
      <c r="C33" s="30"/>
      <c r="D33" s="30"/>
    </row>
    <row r="34" spans="1:4">
      <c r="A34" s="31"/>
      <c r="B34" s="31"/>
      <c r="C34" s="31"/>
      <c r="D34" s="31"/>
    </row>
    <row r="35" spans="1:4">
      <c r="A35" s="194"/>
      <c r="B35" s="194"/>
      <c r="C35" s="194"/>
      <c r="D35" s="194"/>
    </row>
    <row r="36" spans="1:4">
      <c r="A36" s="194"/>
      <c r="B36" s="194"/>
      <c r="C36" s="194"/>
      <c r="D36" s="194"/>
    </row>
    <row r="37" spans="1:4">
      <c r="A37" s="31"/>
      <c r="B37" s="30"/>
      <c r="C37" s="30"/>
      <c r="D37" s="30"/>
    </row>
    <row r="38" spans="1:4">
      <c r="A38" s="31"/>
      <c r="B38" s="30"/>
      <c r="C38" s="30"/>
      <c r="D38" s="30"/>
    </row>
    <row r="39" spans="1:4">
      <c r="A39" s="31"/>
      <c r="B39" s="30"/>
      <c r="C39" s="30"/>
      <c r="D39" s="30"/>
    </row>
    <row r="40" spans="1:4">
      <c r="A40" s="31"/>
      <c r="B40" s="30"/>
      <c r="C40" s="30"/>
      <c r="D40" s="30"/>
    </row>
    <row r="41" spans="1:4">
      <c r="A41" s="31"/>
      <c r="B41" s="30"/>
      <c r="C41" s="30"/>
      <c r="D41" s="30"/>
    </row>
    <row r="42" spans="1:4">
      <c r="A42" s="31"/>
      <c r="B42" s="30"/>
      <c r="C42" s="30"/>
      <c r="D42" s="30"/>
    </row>
    <row r="43" spans="1:4">
      <c r="A43" s="31"/>
      <c r="B43" s="30"/>
      <c r="C43" s="30"/>
      <c r="D43" s="30"/>
    </row>
    <row r="44" spans="1:4">
      <c r="A44" s="31"/>
      <c r="B44" s="30"/>
      <c r="C44" s="30"/>
      <c r="D44" s="30"/>
    </row>
    <row r="45" spans="1:4">
      <c r="A45" s="31"/>
      <c r="B45" s="30"/>
      <c r="C45" s="30"/>
      <c r="D45" s="30"/>
    </row>
    <row r="46" spans="1:4">
      <c r="A46" s="31"/>
      <c r="B46" s="30"/>
      <c r="C46" s="30"/>
      <c r="D46" s="30"/>
    </row>
    <row r="47" spans="1:4">
      <c r="A47" s="31"/>
      <c r="B47" s="30"/>
      <c r="C47" s="30"/>
      <c r="D47" s="30"/>
    </row>
    <row r="48" spans="1:4">
      <c r="A48" s="31"/>
      <c r="B48" s="30"/>
      <c r="C48" s="30"/>
      <c r="D48" s="30"/>
    </row>
    <row r="49" spans="1:4">
      <c r="A49" s="31"/>
      <c r="B49" s="30"/>
      <c r="C49" s="30"/>
      <c r="D49" s="30"/>
    </row>
    <row r="50" spans="1:4">
      <c r="A50" s="31"/>
      <c r="B50" s="30"/>
      <c r="C50" s="30"/>
      <c r="D50" s="30"/>
    </row>
    <row r="51" spans="1:4">
      <c r="A51" s="31"/>
      <c r="B51" s="30"/>
      <c r="C51" s="30"/>
      <c r="D51" s="30"/>
    </row>
    <row r="52" spans="1:4">
      <c r="A52" s="194"/>
      <c r="B52" s="105"/>
      <c r="C52" s="105"/>
      <c r="D52" s="105"/>
    </row>
    <row r="53" spans="1:4">
      <c r="A53" s="459"/>
      <c r="B53" s="459"/>
      <c r="C53" s="459"/>
      <c r="D53" s="459"/>
    </row>
    <row r="56" spans="1:4">
      <c r="B56" s="24"/>
      <c r="C56" s="24"/>
      <c r="D56" s="24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J21"/>
  <sheetViews>
    <sheetView showGridLines="0" zoomScaleNormal="100" workbookViewId="0"/>
  </sheetViews>
  <sheetFormatPr baseColWidth="10" defaultColWidth="11.42578125" defaultRowHeight="11.25"/>
  <cols>
    <col min="1" max="1" width="32.140625" style="252" customWidth="1"/>
    <col min="2" max="2" width="24.140625" style="252" customWidth="1"/>
    <col min="3" max="3" width="23.7109375" style="252" customWidth="1"/>
    <col min="4" max="4" width="16.5703125" style="252" customWidth="1"/>
    <col min="5" max="5" width="7.140625" style="252" customWidth="1"/>
    <col min="6" max="255" width="11.42578125" style="252"/>
    <col min="256" max="256" width="32.140625" style="252" customWidth="1"/>
    <col min="257" max="258" width="16.5703125" style="252" customWidth="1"/>
    <col min="259" max="259" width="2.140625" style="252" customWidth="1"/>
    <col min="260" max="260" width="16.5703125" style="252" customWidth="1"/>
    <col min="261" max="261" width="7.140625" style="252" customWidth="1"/>
    <col min="262" max="511" width="11.42578125" style="252"/>
    <col min="512" max="512" width="32.140625" style="252" customWidth="1"/>
    <col min="513" max="514" width="16.5703125" style="252" customWidth="1"/>
    <col min="515" max="515" width="2.140625" style="252" customWidth="1"/>
    <col min="516" max="516" width="16.5703125" style="252" customWidth="1"/>
    <col min="517" max="517" width="7.140625" style="252" customWidth="1"/>
    <col min="518" max="767" width="11.42578125" style="252"/>
    <col min="768" max="768" width="32.140625" style="252" customWidth="1"/>
    <col min="769" max="770" width="16.5703125" style="252" customWidth="1"/>
    <col min="771" max="771" width="2.140625" style="252" customWidth="1"/>
    <col min="772" max="772" width="16.5703125" style="252" customWidth="1"/>
    <col min="773" max="773" width="7.140625" style="252" customWidth="1"/>
    <col min="774" max="1023" width="11.42578125" style="252"/>
    <col min="1024" max="1024" width="32.140625" style="252" customWidth="1"/>
    <col min="1025" max="1026" width="16.5703125" style="252" customWidth="1"/>
    <col min="1027" max="1027" width="2.140625" style="252" customWidth="1"/>
    <col min="1028" max="1028" width="16.5703125" style="252" customWidth="1"/>
    <col min="1029" max="1029" width="7.140625" style="252" customWidth="1"/>
    <col min="1030" max="1279" width="11.42578125" style="252"/>
    <col min="1280" max="1280" width="32.140625" style="252" customWidth="1"/>
    <col min="1281" max="1282" width="16.5703125" style="252" customWidth="1"/>
    <col min="1283" max="1283" width="2.140625" style="252" customWidth="1"/>
    <col min="1284" max="1284" width="16.5703125" style="252" customWidth="1"/>
    <col min="1285" max="1285" width="7.140625" style="252" customWidth="1"/>
    <col min="1286" max="1535" width="11.42578125" style="252"/>
    <col min="1536" max="1536" width="32.140625" style="252" customWidth="1"/>
    <col min="1537" max="1538" width="16.5703125" style="252" customWidth="1"/>
    <col min="1539" max="1539" width="2.140625" style="252" customWidth="1"/>
    <col min="1540" max="1540" width="16.5703125" style="252" customWidth="1"/>
    <col min="1541" max="1541" width="7.140625" style="252" customWidth="1"/>
    <col min="1542" max="1791" width="11.42578125" style="252"/>
    <col min="1792" max="1792" width="32.140625" style="252" customWidth="1"/>
    <col min="1793" max="1794" width="16.5703125" style="252" customWidth="1"/>
    <col min="1795" max="1795" width="2.140625" style="252" customWidth="1"/>
    <col min="1796" max="1796" width="16.5703125" style="252" customWidth="1"/>
    <col min="1797" max="1797" width="7.140625" style="252" customWidth="1"/>
    <col min="1798" max="2047" width="11.42578125" style="252"/>
    <col min="2048" max="2048" width="32.140625" style="252" customWidth="1"/>
    <col min="2049" max="2050" width="16.5703125" style="252" customWidth="1"/>
    <col min="2051" max="2051" width="2.140625" style="252" customWidth="1"/>
    <col min="2052" max="2052" width="16.5703125" style="252" customWidth="1"/>
    <col min="2053" max="2053" width="7.140625" style="252" customWidth="1"/>
    <col min="2054" max="2303" width="11.42578125" style="252"/>
    <col min="2304" max="2304" width="32.140625" style="252" customWidth="1"/>
    <col min="2305" max="2306" width="16.5703125" style="252" customWidth="1"/>
    <col min="2307" max="2307" width="2.140625" style="252" customWidth="1"/>
    <col min="2308" max="2308" width="16.5703125" style="252" customWidth="1"/>
    <col min="2309" max="2309" width="7.140625" style="252" customWidth="1"/>
    <col min="2310" max="2559" width="11.42578125" style="252"/>
    <col min="2560" max="2560" width="32.140625" style="252" customWidth="1"/>
    <col min="2561" max="2562" width="16.5703125" style="252" customWidth="1"/>
    <col min="2563" max="2563" width="2.140625" style="252" customWidth="1"/>
    <col min="2564" max="2564" width="16.5703125" style="252" customWidth="1"/>
    <col min="2565" max="2565" width="7.140625" style="252" customWidth="1"/>
    <col min="2566" max="2815" width="11.42578125" style="252"/>
    <col min="2816" max="2816" width="32.140625" style="252" customWidth="1"/>
    <col min="2817" max="2818" width="16.5703125" style="252" customWidth="1"/>
    <col min="2819" max="2819" width="2.140625" style="252" customWidth="1"/>
    <col min="2820" max="2820" width="16.5703125" style="252" customWidth="1"/>
    <col min="2821" max="2821" width="7.140625" style="252" customWidth="1"/>
    <col min="2822" max="3071" width="11.42578125" style="252"/>
    <col min="3072" max="3072" width="32.140625" style="252" customWidth="1"/>
    <col min="3073" max="3074" width="16.5703125" style="252" customWidth="1"/>
    <col min="3075" max="3075" width="2.140625" style="252" customWidth="1"/>
    <col min="3076" max="3076" width="16.5703125" style="252" customWidth="1"/>
    <col min="3077" max="3077" width="7.140625" style="252" customWidth="1"/>
    <col min="3078" max="3327" width="11.42578125" style="252"/>
    <col min="3328" max="3328" width="32.140625" style="252" customWidth="1"/>
    <col min="3329" max="3330" width="16.5703125" style="252" customWidth="1"/>
    <col min="3331" max="3331" width="2.140625" style="252" customWidth="1"/>
    <col min="3332" max="3332" width="16.5703125" style="252" customWidth="1"/>
    <col min="3333" max="3333" width="7.140625" style="252" customWidth="1"/>
    <col min="3334" max="3583" width="11.42578125" style="252"/>
    <col min="3584" max="3584" width="32.140625" style="252" customWidth="1"/>
    <col min="3585" max="3586" width="16.5703125" style="252" customWidth="1"/>
    <col min="3587" max="3587" width="2.140625" style="252" customWidth="1"/>
    <col min="3588" max="3588" width="16.5703125" style="252" customWidth="1"/>
    <col min="3589" max="3589" width="7.140625" style="252" customWidth="1"/>
    <col min="3590" max="3839" width="11.42578125" style="252"/>
    <col min="3840" max="3840" width="32.140625" style="252" customWidth="1"/>
    <col min="3841" max="3842" width="16.5703125" style="252" customWidth="1"/>
    <col min="3843" max="3843" width="2.140625" style="252" customWidth="1"/>
    <col min="3844" max="3844" width="16.5703125" style="252" customWidth="1"/>
    <col min="3845" max="3845" width="7.140625" style="252" customWidth="1"/>
    <col min="3846" max="4095" width="11.42578125" style="252"/>
    <col min="4096" max="4096" width="32.140625" style="252" customWidth="1"/>
    <col min="4097" max="4098" width="16.5703125" style="252" customWidth="1"/>
    <col min="4099" max="4099" width="2.140625" style="252" customWidth="1"/>
    <col min="4100" max="4100" width="16.5703125" style="252" customWidth="1"/>
    <col min="4101" max="4101" width="7.140625" style="252" customWidth="1"/>
    <col min="4102" max="4351" width="11.42578125" style="252"/>
    <col min="4352" max="4352" width="32.140625" style="252" customWidth="1"/>
    <col min="4353" max="4354" width="16.5703125" style="252" customWidth="1"/>
    <col min="4355" max="4355" width="2.140625" style="252" customWidth="1"/>
    <col min="4356" max="4356" width="16.5703125" style="252" customWidth="1"/>
    <col min="4357" max="4357" width="7.140625" style="252" customWidth="1"/>
    <col min="4358" max="4607" width="11.42578125" style="252"/>
    <col min="4608" max="4608" width="32.140625" style="252" customWidth="1"/>
    <col min="4609" max="4610" width="16.5703125" style="252" customWidth="1"/>
    <col min="4611" max="4611" width="2.140625" style="252" customWidth="1"/>
    <col min="4612" max="4612" width="16.5703125" style="252" customWidth="1"/>
    <col min="4613" max="4613" width="7.140625" style="252" customWidth="1"/>
    <col min="4614" max="4863" width="11.42578125" style="252"/>
    <col min="4864" max="4864" width="32.140625" style="252" customWidth="1"/>
    <col min="4865" max="4866" width="16.5703125" style="252" customWidth="1"/>
    <col min="4867" max="4867" width="2.140625" style="252" customWidth="1"/>
    <col min="4868" max="4868" width="16.5703125" style="252" customWidth="1"/>
    <col min="4869" max="4869" width="7.140625" style="252" customWidth="1"/>
    <col min="4870" max="5119" width="11.42578125" style="252"/>
    <col min="5120" max="5120" width="32.140625" style="252" customWidth="1"/>
    <col min="5121" max="5122" width="16.5703125" style="252" customWidth="1"/>
    <col min="5123" max="5123" width="2.140625" style="252" customWidth="1"/>
    <col min="5124" max="5124" width="16.5703125" style="252" customWidth="1"/>
    <col min="5125" max="5125" width="7.140625" style="252" customWidth="1"/>
    <col min="5126" max="5375" width="11.42578125" style="252"/>
    <col min="5376" max="5376" width="32.140625" style="252" customWidth="1"/>
    <col min="5377" max="5378" width="16.5703125" style="252" customWidth="1"/>
    <col min="5379" max="5379" width="2.140625" style="252" customWidth="1"/>
    <col min="5380" max="5380" width="16.5703125" style="252" customWidth="1"/>
    <col min="5381" max="5381" width="7.140625" style="252" customWidth="1"/>
    <col min="5382" max="5631" width="11.42578125" style="252"/>
    <col min="5632" max="5632" width="32.140625" style="252" customWidth="1"/>
    <col min="5633" max="5634" width="16.5703125" style="252" customWidth="1"/>
    <col min="5635" max="5635" width="2.140625" style="252" customWidth="1"/>
    <col min="5636" max="5636" width="16.5703125" style="252" customWidth="1"/>
    <col min="5637" max="5637" width="7.140625" style="252" customWidth="1"/>
    <col min="5638" max="5887" width="11.42578125" style="252"/>
    <col min="5888" max="5888" width="32.140625" style="252" customWidth="1"/>
    <col min="5889" max="5890" width="16.5703125" style="252" customWidth="1"/>
    <col min="5891" max="5891" width="2.140625" style="252" customWidth="1"/>
    <col min="5892" max="5892" width="16.5703125" style="252" customWidth="1"/>
    <col min="5893" max="5893" width="7.140625" style="252" customWidth="1"/>
    <col min="5894" max="6143" width="11.42578125" style="252"/>
    <col min="6144" max="6144" width="32.140625" style="252" customWidth="1"/>
    <col min="6145" max="6146" width="16.5703125" style="252" customWidth="1"/>
    <col min="6147" max="6147" width="2.140625" style="252" customWidth="1"/>
    <col min="6148" max="6148" width="16.5703125" style="252" customWidth="1"/>
    <col min="6149" max="6149" width="7.140625" style="252" customWidth="1"/>
    <col min="6150" max="6399" width="11.42578125" style="252"/>
    <col min="6400" max="6400" width="32.140625" style="252" customWidth="1"/>
    <col min="6401" max="6402" width="16.5703125" style="252" customWidth="1"/>
    <col min="6403" max="6403" width="2.140625" style="252" customWidth="1"/>
    <col min="6404" max="6404" width="16.5703125" style="252" customWidth="1"/>
    <col min="6405" max="6405" width="7.140625" style="252" customWidth="1"/>
    <col min="6406" max="6655" width="11.42578125" style="252"/>
    <col min="6656" max="6656" width="32.140625" style="252" customWidth="1"/>
    <col min="6657" max="6658" width="16.5703125" style="252" customWidth="1"/>
    <col min="6659" max="6659" width="2.140625" style="252" customWidth="1"/>
    <col min="6660" max="6660" width="16.5703125" style="252" customWidth="1"/>
    <col min="6661" max="6661" width="7.140625" style="252" customWidth="1"/>
    <col min="6662" max="6911" width="11.42578125" style="252"/>
    <col min="6912" max="6912" width="32.140625" style="252" customWidth="1"/>
    <col min="6913" max="6914" width="16.5703125" style="252" customWidth="1"/>
    <col min="6915" max="6915" width="2.140625" style="252" customWidth="1"/>
    <col min="6916" max="6916" width="16.5703125" style="252" customWidth="1"/>
    <col min="6917" max="6917" width="7.140625" style="252" customWidth="1"/>
    <col min="6918" max="7167" width="11.42578125" style="252"/>
    <col min="7168" max="7168" width="32.140625" style="252" customWidth="1"/>
    <col min="7169" max="7170" width="16.5703125" style="252" customWidth="1"/>
    <col min="7171" max="7171" width="2.140625" style="252" customWidth="1"/>
    <col min="7172" max="7172" width="16.5703125" style="252" customWidth="1"/>
    <col min="7173" max="7173" width="7.140625" style="252" customWidth="1"/>
    <col min="7174" max="7423" width="11.42578125" style="252"/>
    <col min="7424" max="7424" width="32.140625" style="252" customWidth="1"/>
    <col min="7425" max="7426" width="16.5703125" style="252" customWidth="1"/>
    <col min="7427" max="7427" width="2.140625" style="252" customWidth="1"/>
    <col min="7428" max="7428" width="16.5703125" style="252" customWidth="1"/>
    <col min="7429" max="7429" width="7.140625" style="252" customWidth="1"/>
    <col min="7430" max="7679" width="11.42578125" style="252"/>
    <col min="7680" max="7680" width="32.140625" style="252" customWidth="1"/>
    <col min="7681" max="7682" width="16.5703125" style="252" customWidth="1"/>
    <col min="7683" max="7683" width="2.140625" style="252" customWidth="1"/>
    <col min="7684" max="7684" width="16.5703125" style="252" customWidth="1"/>
    <col min="7685" max="7685" width="7.140625" style="252" customWidth="1"/>
    <col min="7686" max="7935" width="11.42578125" style="252"/>
    <col min="7936" max="7936" width="32.140625" style="252" customWidth="1"/>
    <col min="7937" max="7938" width="16.5703125" style="252" customWidth="1"/>
    <col min="7939" max="7939" width="2.140625" style="252" customWidth="1"/>
    <col min="7940" max="7940" width="16.5703125" style="252" customWidth="1"/>
    <col min="7941" max="7941" width="7.140625" style="252" customWidth="1"/>
    <col min="7942" max="8191" width="11.42578125" style="252"/>
    <col min="8192" max="8192" width="32.140625" style="252" customWidth="1"/>
    <col min="8193" max="8194" width="16.5703125" style="252" customWidth="1"/>
    <col min="8195" max="8195" width="2.140625" style="252" customWidth="1"/>
    <col min="8196" max="8196" width="16.5703125" style="252" customWidth="1"/>
    <col min="8197" max="8197" width="7.140625" style="252" customWidth="1"/>
    <col min="8198" max="8447" width="11.42578125" style="252"/>
    <col min="8448" max="8448" width="32.140625" style="252" customWidth="1"/>
    <col min="8449" max="8450" width="16.5703125" style="252" customWidth="1"/>
    <col min="8451" max="8451" width="2.140625" style="252" customWidth="1"/>
    <col min="8452" max="8452" width="16.5703125" style="252" customWidth="1"/>
    <col min="8453" max="8453" width="7.140625" style="252" customWidth="1"/>
    <col min="8454" max="8703" width="11.42578125" style="252"/>
    <col min="8704" max="8704" width="32.140625" style="252" customWidth="1"/>
    <col min="8705" max="8706" width="16.5703125" style="252" customWidth="1"/>
    <col min="8707" max="8707" width="2.140625" style="252" customWidth="1"/>
    <col min="8708" max="8708" width="16.5703125" style="252" customWidth="1"/>
    <col min="8709" max="8709" width="7.140625" style="252" customWidth="1"/>
    <col min="8710" max="8959" width="11.42578125" style="252"/>
    <col min="8960" max="8960" width="32.140625" style="252" customWidth="1"/>
    <col min="8961" max="8962" width="16.5703125" style="252" customWidth="1"/>
    <col min="8963" max="8963" width="2.140625" style="252" customWidth="1"/>
    <col min="8964" max="8964" width="16.5703125" style="252" customWidth="1"/>
    <col min="8965" max="8965" width="7.140625" style="252" customWidth="1"/>
    <col min="8966" max="9215" width="11.42578125" style="252"/>
    <col min="9216" max="9216" width="32.140625" style="252" customWidth="1"/>
    <col min="9217" max="9218" width="16.5703125" style="252" customWidth="1"/>
    <col min="9219" max="9219" width="2.140625" style="252" customWidth="1"/>
    <col min="9220" max="9220" width="16.5703125" style="252" customWidth="1"/>
    <col min="9221" max="9221" width="7.140625" style="252" customWidth="1"/>
    <col min="9222" max="9471" width="11.42578125" style="252"/>
    <col min="9472" max="9472" width="32.140625" style="252" customWidth="1"/>
    <col min="9473" max="9474" width="16.5703125" style="252" customWidth="1"/>
    <col min="9475" max="9475" width="2.140625" style="252" customWidth="1"/>
    <col min="9476" max="9476" width="16.5703125" style="252" customWidth="1"/>
    <col min="9477" max="9477" width="7.140625" style="252" customWidth="1"/>
    <col min="9478" max="9727" width="11.42578125" style="252"/>
    <col min="9728" max="9728" width="32.140625" style="252" customWidth="1"/>
    <col min="9729" max="9730" width="16.5703125" style="252" customWidth="1"/>
    <col min="9731" max="9731" width="2.140625" style="252" customWidth="1"/>
    <col min="9732" max="9732" width="16.5703125" style="252" customWidth="1"/>
    <col min="9733" max="9733" width="7.140625" style="252" customWidth="1"/>
    <col min="9734" max="9983" width="11.42578125" style="252"/>
    <col min="9984" max="9984" width="32.140625" style="252" customWidth="1"/>
    <col min="9985" max="9986" width="16.5703125" style="252" customWidth="1"/>
    <col min="9987" max="9987" width="2.140625" style="252" customWidth="1"/>
    <col min="9988" max="9988" width="16.5703125" style="252" customWidth="1"/>
    <col min="9989" max="9989" width="7.140625" style="252" customWidth="1"/>
    <col min="9990" max="10239" width="11.42578125" style="252"/>
    <col min="10240" max="10240" width="32.140625" style="252" customWidth="1"/>
    <col min="10241" max="10242" width="16.5703125" style="252" customWidth="1"/>
    <col min="10243" max="10243" width="2.140625" style="252" customWidth="1"/>
    <col min="10244" max="10244" width="16.5703125" style="252" customWidth="1"/>
    <col min="10245" max="10245" width="7.140625" style="252" customWidth="1"/>
    <col min="10246" max="10495" width="11.42578125" style="252"/>
    <col min="10496" max="10496" width="32.140625" style="252" customWidth="1"/>
    <col min="10497" max="10498" width="16.5703125" style="252" customWidth="1"/>
    <col min="10499" max="10499" width="2.140625" style="252" customWidth="1"/>
    <col min="10500" max="10500" width="16.5703125" style="252" customWidth="1"/>
    <col min="10501" max="10501" width="7.140625" style="252" customWidth="1"/>
    <col min="10502" max="10751" width="11.42578125" style="252"/>
    <col min="10752" max="10752" width="32.140625" style="252" customWidth="1"/>
    <col min="10753" max="10754" width="16.5703125" style="252" customWidth="1"/>
    <col min="10755" max="10755" width="2.140625" style="252" customWidth="1"/>
    <col min="10756" max="10756" width="16.5703125" style="252" customWidth="1"/>
    <col min="10757" max="10757" width="7.140625" style="252" customWidth="1"/>
    <col min="10758" max="11007" width="11.42578125" style="252"/>
    <col min="11008" max="11008" width="32.140625" style="252" customWidth="1"/>
    <col min="11009" max="11010" width="16.5703125" style="252" customWidth="1"/>
    <col min="11011" max="11011" width="2.140625" style="252" customWidth="1"/>
    <col min="11012" max="11012" width="16.5703125" style="252" customWidth="1"/>
    <col min="11013" max="11013" width="7.140625" style="252" customWidth="1"/>
    <col min="11014" max="11263" width="11.42578125" style="252"/>
    <col min="11264" max="11264" width="32.140625" style="252" customWidth="1"/>
    <col min="11265" max="11266" width="16.5703125" style="252" customWidth="1"/>
    <col min="11267" max="11267" width="2.140625" style="252" customWidth="1"/>
    <col min="11268" max="11268" width="16.5703125" style="252" customWidth="1"/>
    <col min="11269" max="11269" width="7.140625" style="252" customWidth="1"/>
    <col min="11270" max="11519" width="11.42578125" style="252"/>
    <col min="11520" max="11520" width="32.140625" style="252" customWidth="1"/>
    <col min="11521" max="11522" width="16.5703125" style="252" customWidth="1"/>
    <col min="11523" max="11523" width="2.140625" style="252" customWidth="1"/>
    <col min="11524" max="11524" width="16.5703125" style="252" customWidth="1"/>
    <col min="11525" max="11525" width="7.140625" style="252" customWidth="1"/>
    <col min="11526" max="11775" width="11.42578125" style="252"/>
    <col min="11776" max="11776" width="32.140625" style="252" customWidth="1"/>
    <col min="11777" max="11778" width="16.5703125" style="252" customWidth="1"/>
    <col min="11779" max="11779" width="2.140625" style="252" customWidth="1"/>
    <col min="11780" max="11780" width="16.5703125" style="252" customWidth="1"/>
    <col min="11781" max="11781" width="7.140625" style="252" customWidth="1"/>
    <col min="11782" max="12031" width="11.42578125" style="252"/>
    <col min="12032" max="12032" width="32.140625" style="252" customWidth="1"/>
    <col min="12033" max="12034" width="16.5703125" style="252" customWidth="1"/>
    <col min="12035" max="12035" width="2.140625" style="252" customWidth="1"/>
    <col min="12036" max="12036" width="16.5703125" style="252" customWidth="1"/>
    <col min="12037" max="12037" width="7.140625" style="252" customWidth="1"/>
    <col min="12038" max="12287" width="11.42578125" style="252"/>
    <col min="12288" max="12288" width="32.140625" style="252" customWidth="1"/>
    <col min="12289" max="12290" width="16.5703125" style="252" customWidth="1"/>
    <col min="12291" max="12291" width="2.140625" style="252" customWidth="1"/>
    <col min="12292" max="12292" width="16.5703125" style="252" customWidth="1"/>
    <col min="12293" max="12293" width="7.140625" style="252" customWidth="1"/>
    <col min="12294" max="12543" width="11.42578125" style="252"/>
    <col min="12544" max="12544" width="32.140625" style="252" customWidth="1"/>
    <col min="12545" max="12546" width="16.5703125" style="252" customWidth="1"/>
    <col min="12547" max="12547" width="2.140625" style="252" customWidth="1"/>
    <col min="12548" max="12548" width="16.5703125" style="252" customWidth="1"/>
    <col min="12549" max="12549" width="7.140625" style="252" customWidth="1"/>
    <col min="12550" max="12799" width="11.42578125" style="252"/>
    <col min="12800" max="12800" width="32.140625" style="252" customWidth="1"/>
    <col min="12801" max="12802" width="16.5703125" style="252" customWidth="1"/>
    <col min="12803" max="12803" width="2.140625" style="252" customWidth="1"/>
    <col min="12804" max="12804" width="16.5703125" style="252" customWidth="1"/>
    <col min="12805" max="12805" width="7.140625" style="252" customWidth="1"/>
    <col min="12806" max="13055" width="11.42578125" style="252"/>
    <col min="13056" max="13056" width="32.140625" style="252" customWidth="1"/>
    <col min="13057" max="13058" width="16.5703125" style="252" customWidth="1"/>
    <col min="13059" max="13059" width="2.140625" style="252" customWidth="1"/>
    <col min="13060" max="13060" width="16.5703125" style="252" customWidth="1"/>
    <col min="13061" max="13061" width="7.140625" style="252" customWidth="1"/>
    <col min="13062" max="13311" width="11.42578125" style="252"/>
    <col min="13312" max="13312" width="32.140625" style="252" customWidth="1"/>
    <col min="13313" max="13314" width="16.5703125" style="252" customWidth="1"/>
    <col min="13315" max="13315" width="2.140625" style="252" customWidth="1"/>
    <col min="13316" max="13316" width="16.5703125" style="252" customWidth="1"/>
    <col min="13317" max="13317" width="7.140625" style="252" customWidth="1"/>
    <col min="13318" max="13567" width="11.42578125" style="252"/>
    <col min="13568" max="13568" width="32.140625" style="252" customWidth="1"/>
    <col min="13569" max="13570" width="16.5703125" style="252" customWidth="1"/>
    <col min="13571" max="13571" width="2.140625" style="252" customWidth="1"/>
    <col min="13572" max="13572" width="16.5703125" style="252" customWidth="1"/>
    <col min="13573" max="13573" width="7.140625" style="252" customWidth="1"/>
    <col min="13574" max="13823" width="11.42578125" style="252"/>
    <col min="13824" max="13824" width="32.140625" style="252" customWidth="1"/>
    <col min="13825" max="13826" width="16.5703125" style="252" customWidth="1"/>
    <col min="13827" max="13827" width="2.140625" style="252" customWidth="1"/>
    <col min="13828" max="13828" width="16.5703125" style="252" customWidth="1"/>
    <col min="13829" max="13829" width="7.140625" style="252" customWidth="1"/>
    <col min="13830" max="14079" width="11.42578125" style="252"/>
    <col min="14080" max="14080" width="32.140625" style="252" customWidth="1"/>
    <col min="14081" max="14082" width="16.5703125" style="252" customWidth="1"/>
    <col min="14083" max="14083" width="2.140625" style="252" customWidth="1"/>
    <col min="14084" max="14084" width="16.5703125" style="252" customWidth="1"/>
    <col min="14085" max="14085" width="7.140625" style="252" customWidth="1"/>
    <col min="14086" max="14335" width="11.42578125" style="252"/>
    <col min="14336" max="14336" width="32.140625" style="252" customWidth="1"/>
    <col min="14337" max="14338" width="16.5703125" style="252" customWidth="1"/>
    <col min="14339" max="14339" width="2.140625" style="252" customWidth="1"/>
    <col min="14340" max="14340" width="16.5703125" style="252" customWidth="1"/>
    <col min="14341" max="14341" width="7.140625" style="252" customWidth="1"/>
    <col min="14342" max="14591" width="11.42578125" style="252"/>
    <col min="14592" max="14592" width="32.140625" style="252" customWidth="1"/>
    <col min="14593" max="14594" width="16.5703125" style="252" customWidth="1"/>
    <col min="14595" max="14595" width="2.140625" style="252" customWidth="1"/>
    <col min="14596" max="14596" width="16.5703125" style="252" customWidth="1"/>
    <col min="14597" max="14597" width="7.140625" style="252" customWidth="1"/>
    <col min="14598" max="14847" width="11.42578125" style="252"/>
    <col min="14848" max="14848" width="32.140625" style="252" customWidth="1"/>
    <col min="14849" max="14850" width="16.5703125" style="252" customWidth="1"/>
    <col min="14851" max="14851" width="2.140625" style="252" customWidth="1"/>
    <col min="14852" max="14852" width="16.5703125" style="252" customWidth="1"/>
    <col min="14853" max="14853" width="7.140625" style="252" customWidth="1"/>
    <col min="14854" max="15103" width="11.42578125" style="252"/>
    <col min="15104" max="15104" width="32.140625" style="252" customWidth="1"/>
    <col min="15105" max="15106" width="16.5703125" style="252" customWidth="1"/>
    <col min="15107" max="15107" width="2.140625" style="252" customWidth="1"/>
    <col min="15108" max="15108" width="16.5703125" style="252" customWidth="1"/>
    <col min="15109" max="15109" width="7.140625" style="252" customWidth="1"/>
    <col min="15110" max="15359" width="11.42578125" style="252"/>
    <col min="15360" max="15360" width="32.140625" style="252" customWidth="1"/>
    <col min="15361" max="15362" width="16.5703125" style="252" customWidth="1"/>
    <col min="15363" max="15363" width="2.140625" style="252" customWidth="1"/>
    <col min="15364" max="15364" width="16.5703125" style="252" customWidth="1"/>
    <col min="15365" max="15365" width="7.140625" style="252" customWidth="1"/>
    <col min="15366" max="15615" width="11.42578125" style="252"/>
    <col min="15616" max="15616" width="32.140625" style="252" customWidth="1"/>
    <col min="15617" max="15618" width="16.5703125" style="252" customWidth="1"/>
    <col min="15619" max="15619" width="2.140625" style="252" customWidth="1"/>
    <col min="15620" max="15620" width="16.5703125" style="252" customWidth="1"/>
    <col min="15621" max="15621" width="7.140625" style="252" customWidth="1"/>
    <col min="15622" max="15871" width="11.42578125" style="252"/>
    <col min="15872" max="15872" width="32.140625" style="252" customWidth="1"/>
    <col min="15873" max="15874" width="16.5703125" style="252" customWidth="1"/>
    <col min="15875" max="15875" width="2.140625" style="252" customWidth="1"/>
    <col min="15876" max="15876" width="16.5703125" style="252" customWidth="1"/>
    <col min="15877" max="15877" width="7.140625" style="252" customWidth="1"/>
    <col min="15878" max="16127" width="11.42578125" style="252"/>
    <col min="16128" max="16128" width="32.140625" style="252" customWidth="1"/>
    <col min="16129" max="16130" width="16.5703125" style="252" customWidth="1"/>
    <col min="16131" max="16131" width="2.140625" style="252" customWidth="1"/>
    <col min="16132" max="16132" width="16.5703125" style="252" customWidth="1"/>
    <col min="16133" max="16133" width="7.140625" style="252" customWidth="1"/>
    <col min="16134" max="16384" width="11.42578125" style="252"/>
  </cols>
  <sheetData>
    <row r="1" spans="1:10" s="251" customFormat="1" ht="13.5" customHeight="1">
      <c r="A1" s="466" t="s">
        <v>172</v>
      </c>
      <c r="B1" s="467"/>
      <c r="C1" s="467"/>
      <c r="D1" s="468"/>
    </row>
    <row r="2" spans="1:10" s="251" customFormat="1" ht="13.5" customHeight="1">
      <c r="A2" s="364" t="s">
        <v>70</v>
      </c>
      <c r="B2" s="365"/>
      <c r="C2" s="366"/>
      <c r="D2" s="367"/>
    </row>
    <row r="3" spans="1:10">
      <c r="A3" s="368" t="s">
        <v>4</v>
      </c>
      <c r="B3" s="740"/>
      <c r="C3" s="740"/>
      <c r="D3" s="741"/>
      <c r="F3" s="465"/>
      <c r="G3" s="465"/>
      <c r="H3" s="465"/>
    </row>
    <row r="4" spans="1:10" ht="33.75" customHeight="1">
      <c r="A4" s="736" t="s">
        <v>60</v>
      </c>
      <c r="B4" s="735" t="s">
        <v>404</v>
      </c>
      <c r="C4" s="735" t="s">
        <v>405</v>
      </c>
      <c r="D4" s="299" t="s">
        <v>6</v>
      </c>
      <c r="F4" s="464"/>
      <c r="G4" s="464"/>
      <c r="H4" s="464"/>
      <c r="I4" s="464"/>
      <c r="J4" s="464"/>
    </row>
    <row r="5" spans="1:10" s="251" customFormat="1" ht="15.75" customHeight="1">
      <c r="A5" s="737" t="s">
        <v>7</v>
      </c>
      <c r="B5" s="844">
        <v>2318772.2418800006</v>
      </c>
      <c r="C5" s="844">
        <v>931863.35745999985</v>
      </c>
      <c r="D5" s="844">
        <f>B5+C5</f>
        <v>3250635.5993400002</v>
      </c>
      <c r="E5" s="253"/>
      <c r="F5" s="253"/>
      <c r="G5" s="253"/>
      <c r="H5" s="253"/>
      <c r="I5" s="253"/>
      <c r="J5" s="253"/>
    </row>
    <row r="6" spans="1:10" s="251" customFormat="1" ht="15.75" customHeight="1">
      <c r="A6" s="737" t="s">
        <v>8</v>
      </c>
      <c r="B6" s="844">
        <v>555568.16808999993</v>
      </c>
      <c r="C6" s="844">
        <v>512283.57635999995</v>
      </c>
      <c r="D6" s="844">
        <f t="shared" ref="D6:D11" si="0">B6+C6</f>
        <v>1067851.7444499999</v>
      </c>
      <c r="E6" s="253"/>
      <c r="F6" s="253"/>
      <c r="G6" s="253"/>
      <c r="H6" s="253"/>
      <c r="J6" s="253"/>
    </row>
    <row r="7" spans="1:10" s="251" customFormat="1" ht="15.75" customHeight="1">
      <c r="A7" s="737" t="s">
        <v>9</v>
      </c>
      <c r="B7" s="844">
        <v>1961380.8693400002</v>
      </c>
      <c r="C7" s="844">
        <v>1083044.8817499999</v>
      </c>
      <c r="D7" s="844">
        <f t="shared" si="0"/>
        <v>3044425.7510900004</v>
      </c>
      <c r="E7" s="253"/>
      <c r="F7" s="253"/>
      <c r="G7" s="253"/>
      <c r="H7" s="253"/>
      <c r="I7" s="253"/>
      <c r="J7" s="253"/>
    </row>
    <row r="8" spans="1:10" s="251" customFormat="1" ht="15.75" customHeight="1">
      <c r="A8" s="737" t="s">
        <v>12</v>
      </c>
      <c r="B8" s="844">
        <v>64576.35894999998</v>
      </c>
      <c r="C8" s="844">
        <v>0</v>
      </c>
      <c r="D8" s="844">
        <f t="shared" si="0"/>
        <v>64576.35894999998</v>
      </c>
      <c r="E8" s="253"/>
      <c r="F8" s="253"/>
      <c r="G8" s="253"/>
      <c r="H8" s="253"/>
      <c r="J8" s="253"/>
    </row>
    <row r="9" spans="1:10" s="251" customFormat="1" ht="15.75" customHeight="1">
      <c r="A9" s="737" t="s">
        <v>14</v>
      </c>
      <c r="B9" s="844">
        <v>1157575.7572699999</v>
      </c>
      <c r="C9" s="844">
        <v>728743.56018000003</v>
      </c>
      <c r="D9" s="844">
        <f t="shared" si="0"/>
        <v>1886319.31745</v>
      </c>
      <c r="E9" s="253"/>
      <c r="F9" s="253"/>
      <c r="G9" s="253"/>
      <c r="H9" s="253"/>
      <c r="I9" s="253"/>
      <c r="J9" s="253"/>
    </row>
    <row r="10" spans="1:10" s="251" customFormat="1" ht="15.75" customHeight="1">
      <c r="A10" s="738" t="s">
        <v>15</v>
      </c>
      <c r="B10" s="844">
        <v>372091.32269</v>
      </c>
      <c r="C10" s="844">
        <v>234979.58095999999</v>
      </c>
      <c r="D10" s="844">
        <f t="shared" si="0"/>
        <v>607070.90364999999</v>
      </c>
      <c r="E10" s="253"/>
      <c r="F10" s="253"/>
      <c r="G10" s="253"/>
      <c r="H10" s="253"/>
      <c r="I10" s="253"/>
      <c r="J10" s="253"/>
    </row>
    <row r="11" spans="1:10" s="251" customFormat="1" ht="15.75" customHeight="1">
      <c r="A11" s="737" t="s">
        <v>16</v>
      </c>
      <c r="B11" s="844">
        <v>373499.52992000035</v>
      </c>
      <c r="C11" s="844">
        <v>423675.82761000004</v>
      </c>
      <c r="D11" s="844">
        <f t="shared" si="0"/>
        <v>797175.35753000039</v>
      </c>
      <c r="E11" s="253"/>
      <c r="F11" s="253"/>
      <c r="G11" s="253"/>
      <c r="H11" s="253"/>
      <c r="I11" s="253"/>
      <c r="J11" s="253"/>
    </row>
    <row r="12" spans="1:10" s="251" customFormat="1" ht="21" customHeight="1" thickBot="1">
      <c r="A12" s="739" t="s">
        <v>6</v>
      </c>
      <c r="B12" s="846">
        <f>SUM(B5:B11)</f>
        <v>6803464.2481400017</v>
      </c>
      <c r="C12" s="846">
        <f>SUM(C5:C11)</f>
        <v>3914590.7843199996</v>
      </c>
      <c r="D12" s="846">
        <f>SUM(D5:D11)</f>
        <v>10718055.032460002</v>
      </c>
      <c r="E12" s="253"/>
      <c r="F12" s="253"/>
      <c r="G12" s="253"/>
      <c r="H12" s="253"/>
      <c r="I12" s="253"/>
      <c r="J12" s="253"/>
    </row>
    <row r="13" spans="1:10" s="251" customFormat="1" ht="21" customHeight="1" thickTop="1">
      <c r="A13" s="742" t="s">
        <v>22</v>
      </c>
      <c r="B13" s="743"/>
      <c r="C13" s="743"/>
      <c r="D13" s="744"/>
      <c r="H13" s="253"/>
      <c r="J13" s="253"/>
    </row>
    <row r="14" spans="1:10" s="251" customFormat="1" ht="15" customHeight="1">
      <c r="A14" s="254"/>
      <c r="B14" s="154"/>
      <c r="C14" s="254"/>
      <c r="D14" s="254"/>
      <c r="G14" s="253"/>
    </row>
    <row r="15" spans="1:10" ht="12.75" customHeight="1">
      <c r="A15" s="465"/>
      <c r="B15" s="465"/>
      <c r="C15" s="255"/>
      <c r="D15" s="256"/>
      <c r="G15" s="253"/>
    </row>
    <row r="16" spans="1:10" ht="12.75" customHeight="1">
      <c r="A16" s="470"/>
      <c r="B16" s="470"/>
      <c r="C16" s="255"/>
      <c r="G16" s="253"/>
    </row>
    <row r="17" spans="1:7" ht="12.75" customHeight="1">
      <c r="A17" s="469"/>
      <c r="B17" s="469"/>
      <c r="C17" s="255"/>
      <c r="G17" s="253"/>
    </row>
    <row r="18" spans="1:7">
      <c r="G18" s="253"/>
    </row>
    <row r="19" spans="1:7">
      <c r="G19" s="253"/>
    </row>
    <row r="20" spans="1:7">
      <c r="G20" s="253"/>
    </row>
    <row r="21" spans="1:7">
      <c r="G21" s="253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2"/>
  <sheetViews>
    <sheetView showGridLines="0" zoomScaleNormal="100" workbookViewId="0"/>
  </sheetViews>
  <sheetFormatPr baseColWidth="10" defaultRowHeight="12.75"/>
  <cols>
    <col min="1" max="1" width="31.140625" customWidth="1"/>
    <col min="2" max="2" width="21.140625" customWidth="1"/>
    <col min="257" max="257" width="31.140625" customWidth="1"/>
    <col min="258" max="258" width="21.140625" customWidth="1"/>
    <col min="513" max="513" width="31.140625" customWidth="1"/>
    <col min="514" max="514" width="21.140625" customWidth="1"/>
    <col min="769" max="769" width="31.140625" customWidth="1"/>
    <col min="770" max="770" width="21.140625" customWidth="1"/>
    <col min="1025" max="1025" width="31.140625" customWidth="1"/>
    <col min="1026" max="1026" width="21.140625" customWidth="1"/>
    <col min="1281" max="1281" width="31.140625" customWidth="1"/>
    <col min="1282" max="1282" width="21.140625" customWidth="1"/>
    <col min="1537" max="1537" width="31.140625" customWidth="1"/>
    <col min="1538" max="1538" width="21.140625" customWidth="1"/>
    <col min="1793" max="1793" width="31.140625" customWidth="1"/>
    <col min="1794" max="1794" width="21.140625" customWidth="1"/>
    <col min="2049" max="2049" width="31.140625" customWidth="1"/>
    <col min="2050" max="2050" width="21.140625" customWidth="1"/>
    <col min="2305" max="2305" width="31.140625" customWidth="1"/>
    <col min="2306" max="2306" width="21.140625" customWidth="1"/>
    <col min="2561" max="2561" width="31.140625" customWidth="1"/>
    <col min="2562" max="2562" width="21.140625" customWidth="1"/>
    <col min="2817" max="2817" width="31.140625" customWidth="1"/>
    <col min="2818" max="2818" width="21.140625" customWidth="1"/>
    <col min="3073" max="3073" width="31.140625" customWidth="1"/>
    <col min="3074" max="3074" width="21.140625" customWidth="1"/>
    <col min="3329" max="3329" width="31.140625" customWidth="1"/>
    <col min="3330" max="3330" width="21.140625" customWidth="1"/>
    <col min="3585" max="3585" width="31.140625" customWidth="1"/>
    <col min="3586" max="3586" width="21.140625" customWidth="1"/>
    <col min="3841" max="3841" width="31.140625" customWidth="1"/>
    <col min="3842" max="3842" width="21.140625" customWidth="1"/>
    <col min="4097" max="4097" width="31.140625" customWidth="1"/>
    <col min="4098" max="4098" width="21.140625" customWidth="1"/>
    <col min="4353" max="4353" width="31.140625" customWidth="1"/>
    <col min="4354" max="4354" width="21.140625" customWidth="1"/>
    <col min="4609" max="4609" width="31.140625" customWidth="1"/>
    <col min="4610" max="4610" width="21.140625" customWidth="1"/>
    <col min="4865" max="4865" width="31.140625" customWidth="1"/>
    <col min="4866" max="4866" width="21.140625" customWidth="1"/>
    <col min="5121" max="5121" width="31.140625" customWidth="1"/>
    <col min="5122" max="5122" width="21.140625" customWidth="1"/>
    <col min="5377" max="5377" width="31.140625" customWidth="1"/>
    <col min="5378" max="5378" width="21.140625" customWidth="1"/>
    <col min="5633" max="5633" width="31.140625" customWidth="1"/>
    <col min="5634" max="5634" width="21.140625" customWidth="1"/>
    <col min="5889" max="5889" width="31.140625" customWidth="1"/>
    <col min="5890" max="5890" width="21.140625" customWidth="1"/>
    <col min="6145" max="6145" width="31.140625" customWidth="1"/>
    <col min="6146" max="6146" width="21.140625" customWidth="1"/>
    <col min="6401" max="6401" width="31.140625" customWidth="1"/>
    <col min="6402" max="6402" width="21.140625" customWidth="1"/>
    <col min="6657" max="6657" width="31.140625" customWidth="1"/>
    <col min="6658" max="6658" width="21.140625" customWidth="1"/>
    <col min="6913" max="6913" width="31.140625" customWidth="1"/>
    <col min="6914" max="6914" width="21.140625" customWidth="1"/>
    <col min="7169" max="7169" width="31.140625" customWidth="1"/>
    <col min="7170" max="7170" width="21.140625" customWidth="1"/>
    <col min="7425" max="7425" width="31.140625" customWidth="1"/>
    <col min="7426" max="7426" width="21.140625" customWidth="1"/>
    <col min="7681" max="7681" width="31.140625" customWidth="1"/>
    <col min="7682" max="7682" width="21.140625" customWidth="1"/>
    <col min="7937" max="7937" width="31.140625" customWidth="1"/>
    <col min="7938" max="7938" width="21.140625" customWidth="1"/>
    <col min="8193" max="8193" width="31.140625" customWidth="1"/>
    <col min="8194" max="8194" width="21.140625" customWidth="1"/>
    <col min="8449" max="8449" width="31.140625" customWidth="1"/>
    <col min="8450" max="8450" width="21.140625" customWidth="1"/>
    <col min="8705" max="8705" width="31.140625" customWidth="1"/>
    <col min="8706" max="8706" width="21.140625" customWidth="1"/>
    <col min="8961" max="8961" width="31.140625" customWidth="1"/>
    <col min="8962" max="8962" width="21.140625" customWidth="1"/>
    <col min="9217" max="9217" width="31.140625" customWidth="1"/>
    <col min="9218" max="9218" width="21.140625" customWidth="1"/>
    <col min="9473" max="9473" width="31.140625" customWidth="1"/>
    <col min="9474" max="9474" width="21.140625" customWidth="1"/>
    <col min="9729" max="9729" width="31.140625" customWidth="1"/>
    <col min="9730" max="9730" width="21.140625" customWidth="1"/>
    <col min="9985" max="9985" width="31.140625" customWidth="1"/>
    <col min="9986" max="9986" width="21.140625" customWidth="1"/>
    <col min="10241" max="10241" width="31.140625" customWidth="1"/>
    <col min="10242" max="10242" width="21.140625" customWidth="1"/>
    <col min="10497" max="10497" width="31.140625" customWidth="1"/>
    <col min="10498" max="10498" width="21.140625" customWidth="1"/>
    <col min="10753" max="10753" width="31.140625" customWidth="1"/>
    <col min="10754" max="10754" width="21.140625" customWidth="1"/>
    <col min="11009" max="11009" width="31.140625" customWidth="1"/>
    <col min="11010" max="11010" width="21.140625" customWidth="1"/>
    <col min="11265" max="11265" width="31.140625" customWidth="1"/>
    <col min="11266" max="11266" width="21.140625" customWidth="1"/>
    <col min="11521" max="11521" width="31.140625" customWidth="1"/>
    <col min="11522" max="11522" width="21.140625" customWidth="1"/>
    <col min="11777" max="11777" width="31.140625" customWidth="1"/>
    <col min="11778" max="11778" width="21.140625" customWidth="1"/>
    <col min="12033" max="12033" width="31.140625" customWidth="1"/>
    <col min="12034" max="12034" width="21.140625" customWidth="1"/>
    <col min="12289" max="12289" width="31.140625" customWidth="1"/>
    <col min="12290" max="12290" width="21.140625" customWidth="1"/>
    <col min="12545" max="12545" width="31.140625" customWidth="1"/>
    <col min="12546" max="12546" width="21.140625" customWidth="1"/>
    <col min="12801" max="12801" width="31.140625" customWidth="1"/>
    <col min="12802" max="12802" width="21.140625" customWidth="1"/>
    <col min="13057" max="13057" width="31.140625" customWidth="1"/>
    <col min="13058" max="13058" width="21.140625" customWidth="1"/>
    <col min="13313" max="13313" width="31.140625" customWidth="1"/>
    <col min="13314" max="13314" width="21.140625" customWidth="1"/>
    <col min="13569" max="13569" width="31.140625" customWidth="1"/>
    <col min="13570" max="13570" width="21.140625" customWidth="1"/>
    <col min="13825" max="13825" width="31.140625" customWidth="1"/>
    <col min="13826" max="13826" width="21.140625" customWidth="1"/>
    <col min="14081" max="14081" width="31.140625" customWidth="1"/>
    <col min="14082" max="14082" width="21.140625" customWidth="1"/>
    <col min="14337" max="14337" width="31.140625" customWidth="1"/>
    <col min="14338" max="14338" width="21.140625" customWidth="1"/>
    <col min="14593" max="14593" width="31.140625" customWidth="1"/>
    <col min="14594" max="14594" width="21.140625" customWidth="1"/>
    <col min="14849" max="14849" width="31.140625" customWidth="1"/>
    <col min="14850" max="14850" width="21.140625" customWidth="1"/>
    <col min="15105" max="15105" width="31.140625" customWidth="1"/>
    <col min="15106" max="15106" width="21.140625" customWidth="1"/>
    <col min="15361" max="15361" width="31.140625" customWidth="1"/>
    <col min="15362" max="15362" width="21.140625" customWidth="1"/>
    <col min="15617" max="15617" width="31.140625" customWidth="1"/>
    <col min="15618" max="15618" width="21.140625" customWidth="1"/>
    <col min="15873" max="15873" width="31.140625" customWidth="1"/>
    <col min="15874" max="15874" width="21.140625" customWidth="1"/>
    <col min="16129" max="16129" width="31.140625" customWidth="1"/>
    <col min="16130" max="16130" width="21.140625" customWidth="1"/>
  </cols>
  <sheetData>
    <row r="1" spans="1:5">
      <c r="A1" s="382" t="s">
        <v>27</v>
      </c>
      <c r="B1" s="384"/>
    </row>
    <row r="2" spans="1:5" ht="22.5" customHeight="1">
      <c r="A2" s="310" t="s">
        <v>28</v>
      </c>
      <c r="B2" s="311"/>
    </row>
    <row r="3" spans="1:5">
      <c r="A3" s="586" t="s">
        <v>4</v>
      </c>
      <c r="B3" s="573"/>
    </row>
    <row r="4" spans="1:5" ht="22.5">
      <c r="A4" s="585" t="s">
        <v>29</v>
      </c>
      <c r="B4" s="588" t="s">
        <v>72</v>
      </c>
      <c r="D4" s="128"/>
    </row>
    <row r="5" spans="1:5" s="16" customFormat="1">
      <c r="A5" s="570" t="s">
        <v>7</v>
      </c>
      <c r="B5" s="803">
        <v>141415.110919914</v>
      </c>
      <c r="D5" s="215"/>
      <c r="E5" s="17"/>
    </row>
    <row r="6" spans="1:5" s="16" customFormat="1">
      <c r="A6" s="570" t="s">
        <v>8</v>
      </c>
      <c r="B6" s="803">
        <v>74414.539017000003</v>
      </c>
      <c r="D6" s="215"/>
      <c r="E6" s="17"/>
    </row>
    <row r="7" spans="1:5" s="16" customFormat="1">
      <c r="A7" s="570" t="s">
        <v>9</v>
      </c>
      <c r="B7" s="803">
        <v>268279.52516976005</v>
      </c>
      <c r="D7" s="215"/>
      <c r="E7" s="17"/>
    </row>
    <row r="8" spans="1:5" s="16" customFormat="1">
      <c r="A8" s="570" t="s">
        <v>10</v>
      </c>
      <c r="B8" s="803">
        <v>40329.005278302</v>
      </c>
      <c r="D8" s="215"/>
      <c r="E8" s="17"/>
    </row>
    <row r="9" spans="1:5" s="16" customFormat="1">
      <c r="A9" s="570" t="s">
        <v>11</v>
      </c>
      <c r="B9" s="803">
        <v>14375.832826368</v>
      </c>
      <c r="D9" s="215"/>
      <c r="E9" s="17"/>
    </row>
    <row r="10" spans="1:5" s="16" customFormat="1">
      <c r="A10" s="570" t="s">
        <v>12</v>
      </c>
      <c r="B10" s="803">
        <v>5193.7595190000002</v>
      </c>
      <c r="D10" s="215"/>
      <c r="E10" s="17"/>
    </row>
    <row r="11" spans="1:5" s="16" customFormat="1">
      <c r="A11" s="570" t="s">
        <v>13</v>
      </c>
      <c r="B11" s="803">
        <v>17924.579166</v>
      </c>
      <c r="D11" s="215"/>
      <c r="E11" s="17"/>
    </row>
    <row r="12" spans="1:5" s="16" customFormat="1">
      <c r="A12" s="570" t="s">
        <v>14</v>
      </c>
      <c r="B12" s="803">
        <v>70765.336863000004</v>
      </c>
      <c r="D12" s="215"/>
      <c r="E12" s="17"/>
    </row>
    <row r="13" spans="1:5" s="16" customFormat="1">
      <c r="A13" s="570" t="s">
        <v>15</v>
      </c>
      <c r="B13" s="803">
        <v>33506.748522000002</v>
      </c>
      <c r="D13" s="215"/>
      <c r="E13" s="17"/>
    </row>
    <row r="14" spans="1:5" s="16" customFormat="1">
      <c r="A14" s="570" t="s">
        <v>16</v>
      </c>
      <c r="B14" s="803">
        <v>48622.804854000002</v>
      </c>
      <c r="D14" s="215"/>
      <c r="E14" s="17"/>
    </row>
    <row r="15" spans="1:5" s="16" customFormat="1">
      <c r="A15" s="570" t="s">
        <v>17</v>
      </c>
      <c r="B15" s="803">
        <v>39622.267435686001</v>
      </c>
      <c r="D15" s="215"/>
      <c r="E15" s="17"/>
    </row>
    <row r="16" spans="1:5" s="16" customFormat="1">
      <c r="A16" s="570" t="s">
        <v>18</v>
      </c>
      <c r="B16" s="803">
        <v>29615.376296999999</v>
      </c>
      <c r="D16" s="215"/>
      <c r="E16" s="17"/>
    </row>
    <row r="17" spans="1:5" s="16" customFormat="1">
      <c r="A17" s="570" t="s">
        <v>19</v>
      </c>
      <c r="B17" s="803">
        <v>20267.237920059</v>
      </c>
      <c r="D17" s="215"/>
      <c r="E17" s="17"/>
    </row>
    <row r="18" spans="1:5" s="16" customFormat="1">
      <c r="A18" s="570" t="s">
        <v>20</v>
      </c>
      <c r="B18" s="803">
        <v>172207.47129299998</v>
      </c>
      <c r="D18" s="215"/>
      <c r="E18" s="17"/>
    </row>
    <row r="19" spans="1:5" s="16" customFormat="1" ht="13.5" customHeight="1">
      <c r="A19" s="570" t="s">
        <v>21</v>
      </c>
      <c r="B19" s="803">
        <v>92280.742235252997</v>
      </c>
      <c r="D19" s="215"/>
      <c r="E19" s="17"/>
    </row>
    <row r="20" spans="1:5" s="16" customFormat="1" ht="21" customHeight="1" thickBot="1">
      <c r="A20" s="587" t="s">
        <v>6</v>
      </c>
      <c r="B20" s="804">
        <f>SUM(B5:B19)</f>
        <v>1068820.3373163422</v>
      </c>
      <c r="D20" s="215"/>
      <c r="E20" s="17"/>
    </row>
    <row r="21" spans="1:5" s="16" customFormat="1" ht="21" customHeight="1" thickTop="1">
      <c r="A21" s="312" t="s">
        <v>22</v>
      </c>
      <c r="B21" s="313"/>
    </row>
    <row r="22" spans="1:5">
      <c r="A22" s="389"/>
      <c r="B22" s="390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2"/>
  <sheetViews>
    <sheetView showGridLines="0" zoomScaleNormal="100" workbookViewId="0"/>
  </sheetViews>
  <sheetFormatPr baseColWidth="10" defaultRowHeight="12.75"/>
  <cols>
    <col min="1" max="1" width="53.7109375" customWidth="1"/>
    <col min="2" max="2" width="14.85546875" customWidth="1"/>
    <col min="3" max="3" width="26.5703125" customWidth="1"/>
  </cols>
  <sheetData>
    <row r="1" spans="1:6">
      <c r="A1" s="471" t="s">
        <v>64</v>
      </c>
      <c r="B1" s="472"/>
      <c r="C1" s="147"/>
      <c r="D1" s="143"/>
    </row>
    <row r="2" spans="1:6" ht="22.5">
      <c r="A2" s="473" t="s">
        <v>174</v>
      </c>
      <c r="B2" s="474"/>
      <c r="C2" s="148"/>
      <c r="D2" s="142"/>
    </row>
    <row r="3" spans="1:6" s="115" customFormat="1">
      <c r="A3" s="749" t="s">
        <v>4</v>
      </c>
      <c r="B3" s="751"/>
      <c r="C3" s="748"/>
      <c r="D3" s="748"/>
    </row>
    <row r="4" spans="1:6">
      <c r="A4" s="747" t="s">
        <v>65</v>
      </c>
      <c r="B4" s="750" t="s">
        <v>241</v>
      </c>
      <c r="C4" s="149"/>
      <c r="D4" s="191"/>
    </row>
    <row r="5" spans="1:6" ht="20.25" customHeight="1">
      <c r="A5" s="1076" t="s">
        <v>178</v>
      </c>
      <c r="B5" s="746">
        <v>1627645.497</v>
      </c>
      <c r="C5" s="127"/>
    </row>
    <row r="6" spans="1:6" ht="20.25" customHeight="1">
      <c r="A6" s="1077" t="s">
        <v>189</v>
      </c>
      <c r="B6" s="850">
        <v>148089.323</v>
      </c>
      <c r="C6" s="127"/>
    </row>
    <row r="7" spans="1:6" ht="20.25" customHeight="1">
      <c r="A7" s="1077" t="s">
        <v>179</v>
      </c>
      <c r="B7" s="850">
        <v>16433.71</v>
      </c>
      <c r="C7" s="127"/>
    </row>
    <row r="8" spans="1:6" ht="20.25" customHeight="1">
      <c r="A8" s="1078" t="s">
        <v>180</v>
      </c>
      <c r="B8" s="850">
        <v>4399.4279999999999</v>
      </c>
      <c r="C8" s="150"/>
      <c r="D8" s="1"/>
    </row>
    <row r="9" spans="1:6" ht="20.25" customHeight="1">
      <c r="A9" s="745" t="s">
        <v>176</v>
      </c>
      <c r="B9" s="969">
        <f>SUM(B5:B8)</f>
        <v>1796567.9580000001</v>
      </c>
      <c r="C9" s="127"/>
      <c r="F9" s="1"/>
    </row>
    <row r="10" spans="1:6" ht="20.25" customHeight="1">
      <c r="A10" s="1079" t="s">
        <v>182</v>
      </c>
      <c r="B10" s="1082">
        <v>39778.241999999998</v>
      </c>
      <c r="C10" s="150"/>
      <c r="E10" s="2"/>
    </row>
    <row r="11" spans="1:6" ht="20.25" customHeight="1">
      <c r="A11" s="745" t="s">
        <v>177</v>
      </c>
      <c r="B11" s="851">
        <f>+B9-B10</f>
        <v>1756789.716</v>
      </c>
      <c r="C11" s="126"/>
    </row>
    <row r="12" spans="1:6" ht="20.25" customHeight="1">
      <c r="A12" s="1080" t="s">
        <v>183</v>
      </c>
      <c r="B12" s="851">
        <v>737851.68</v>
      </c>
      <c r="C12" s="127"/>
    </row>
    <row r="13" spans="1:6" ht="20.25" customHeight="1" thickBot="1">
      <c r="A13" s="1081" t="s">
        <v>184</v>
      </c>
      <c r="B13" s="1083">
        <v>1018338.04</v>
      </c>
      <c r="C13" s="127"/>
    </row>
    <row r="14" spans="1:6" ht="13.5" thickTop="1">
      <c r="A14" s="369" t="s">
        <v>559</v>
      </c>
      <c r="B14" s="370"/>
      <c r="C14" s="190"/>
      <c r="D14" s="257"/>
      <c r="E14" s="257"/>
    </row>
    <row r="15" spans="1:6">
      <c r="A15" s="127"/>
      <c r="B15" s="126"/>
      <c r="C15" s="126"/>
      <c r="D15" s="1"/>
      <c r="E15" s="1"/>
    </row>
    <row r="16" spans="1:6">
      <c r="A16" s="127"/>
      <c r="B16" s="127"/>
      <c r="C16" s="127"/>
    </row>
    <row r="17" spans="1:3">
      <c r="A17" s="127"/>
      <c r="B17" s="127"/>
      <c r="C17" s="12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E23"/>
  <sheetViews>
    <sheetView showGridLines="0" zoomScaleNormal="100" workbookViewId="0"/>
  </sheetViews>
  <sheetFormatPr baseColWidth="10" defaultColWidth="11.42578125" defaultRowHeight="11.25"/>
  <cols>
    <col min="1" max="1" width="32.5703125" style="93" customWidth="1"/>
    <col min="2" max="2" width="18.140625" style="93" customWidth="1"/>
    <col min="3" max="3" width="21.42578125" style="93" customWidth="1"/>
    <col min="4" max="4" width="9.85546875" style="93" customWidth="1"/>
    <col min="5" max="251" width="11.42578125" style="93"/>
    <col min="252" max="252" width="6" style="93" customWidth="1"/>
    <col min="253" max="253" width="48.42578125" style="93" customWidth="1"/>
    <col min="254" max="255" width="17.42578125" style="93" customWidth="1"/>
    <col min="256" max="256" width="9.85546875" style="93" customWidth="1"/>
    <col min="257" max="507" width="11.42578125" style="93"/>
    <col min="508" max="508" width="6" style="93" customWidth="1"/>
    <col min="509" max="509" width="48.42578125" style="93" customWidth="1"/>
    <col min="510" max="511" width="17.42578125" style="93" customWidth="1"/>
    <col min="512" max="512" width="9.85546875" style="93" customWidth="1"/>
    <col min="513" max="763" width="11.42578125" style="93"/>
    <col min="764" max="764" width="6" style="93" customWidth="1"/>
    <col min="765" max="765" width="48.42578125" style="93" customWidth="1"/>
    <col min="766" max="767" width="17.42578125" style="93" customWidth="1"/>
    <col min="768" max="768" width="9.85546875" style="93" customWidth="1"/>
    <col min="769" max="1019" width="11.42578125" style="93"/>
    <col min="1020" max="1020" width="6" style="93" customWidth="1"/>
    <col min="1021" max="1021" width="48.42578125" style="93" customWidth="1"/>
    <col min="1022" max="1023" width="17.42578125" style="93" customWidth="1"/>
    <col min="1024" max="1024" width="9.85546875" style="93" customWidth="1"/>
    <col min="1025" max="1275" width="11.42578125" style="93"/>
    <col min="1276" max="1276" width="6" style="93" customWidth="1"/>
    <col min="1277" max="1277" width="48.42578125" style="93" customWidth="1"/>
    <col min="1278" max="1279" width="17.42578125" style="93" customWidth="1"/>
    <col min="1280" max="1280" width="9.85546875" style="93" customWidth="1"/>
    <col min="1281" max="1531" width="11.42578125" style="93"/>
    <col min="1532" max="1532" width="6" style="93" customWidth="1"/>
    <col min="1533" max="1533" width="48.42578125" style="93" customWidth="1"/>
    <col min="1534" max="1535" width="17.42578125" style="93" customWidth="1"/>
    <col min="1536" max="1536" width="9.85546875" style="93" customWidth="1"/>
    <col min="1537" max="1787" width="11.42578125" style="93"/>
    <col min="1788" max="1788" width="6" style="93" customWidth="1"/>
    <col min="1789" max="1789" width="48.42578125" style="93" customWidth="1"/>
    <col min="1790" max="1791" width="17.42578125" style="93" customWidth="1"/>
    <col min="1792" max="1792" width="9.85546875" style="93" customWidth="1"/>
    <col min="1793" max="2043" width="11.42578125" style="93"/>
    <col min="2044" max="2044" width="6" style="93" customWidth="1"/>
    <col min="2045" max="2045" width="48.42578125" style="93" customWidth="1"/>
    <col min="2046" max="2047" width="17.42578125" style="93" customWidth="1"/>
    <col min="2048" max="2048" width="9.85546875" style="93" customWidth="1"/>
    <col min="2049" max="2299" width="11.42578125" style="93"/>
    <col min="2300" max="2300" width="6" style="93" customWidth="1"/>
    <col min="2301" max="2301" width="48.42578125" style="93" customWidth="1"/>
    <col min="2302" max="2303" width="17.42578125" style="93" customWidth="1"/>
    <col min="2304" max="2304" width="9.85546875" style="93" customWidth="1"/>
    <col min="2305" max="2555" width="11.42578125" style="93"/>
    <col min="2556" max="2556" width="6" style="93" customWidth="1"/>
    <col min="2557" max="2557" width="48.42578125" style="93" customWidth="1"/>
    <col min="2558" max="2559" width="17.42578125" style="93" customWidth="1"/>
    <col min="2560" max="2560" width="9.85546875" style="93" customWidth="1"/>
    <col min="2561" max="2811" width="11.42578125" style="93"/>
    <col min="2812" max="2812" width="6" style="93" customWidth="1"/>
    <col min="2813" max="2813" width="48.42578125" style="93" customWidth="1"/>
    <col min="2814" max="2815" width="17.42578125" style="93" customWidth="1"/>
    <col min="2816" max="2816" width="9.85546875" style="93" customWidth="1"/>
    <col min="2817" max="3067" width="11.42578125" style="93"/>
    <col min="3068" max="3068" width="6" style="93" customWidth="1"/>
    <col min="3069" max="3069" width="48.42578125" style="93" customWidth="1"/>
    <col min="3070" max="3071" width="17.42578125" style="93" customWidth="1"/>
    <col min="3072" max="3072" width="9.85546875" style="93" customWidth="1"/>
    <col min="3073" max="3323" width="11.42578125" style="93"/>
    <col min="3324" max="3324" width="6" style="93" customWidth="1"/>
    <col min="3325" max="3325" width="48.42578125" style="93" customWidth="1"/>
    <col min="3326" max="3327" width="17.42578125" style="93" customWidth="1"/>
    <col min="3328" max="3328" width="9.85546875" style="93" customWidth="1"/>
    <col min="3329" max="3579" width="11.42578125" style="93"/>
    <col min="3580" max="3580" width="6" style="93" customWidth="1"/>
    <col min="3581" max="3581" width="48.42578125" style="93" customWidth="1"/>
    <col min="3582" max="3583" width="17.42578125" style="93" customWidth="1"/>
    <col min="3584" max="3584" width="9.85546875" style="93" customWidth="1"/>
    <col min="3585" max="3835" width="11.42578125" style="93"/>
    <col min="3836" max="3836" width="6" style="93" customWidth="1"/>
    <col min="3837" max="3837" width="48.42578125" style="93" customWidth="1"/>
    <col min="3838" max="3839" width="17.42578125" style="93" customWidth="1"/>
    <col min="3840" max="3840" width="9.85546875" style="93" customWidth="1"/>
    <col min="3841" max="4091" width="11.42578125" style="93"/>
    <col min="4092" max="4092" width="6" style="93" customWidth="1"/>
    <col min="4093" max="4093" width="48.42578125" style="93" customWidth="1"/>
    <col min="4094" max="4095" width="17.42578125" style="93" customWidth="1"/>
    <col min="4096" max="4096" width="9.85546875" style="93" customWidth="1"/>
    <col min="4097" max="4347" width="11.42578125" style="93"/>
    <col min="4348" max="4348" width="6" style="93" customWidth="1"/>
    <col min="4349" max="4349" width="48.42578125" style="93" customWidth="1"/>
    <col min="4350" max="4351" width="17.42578125" style="93" customWidth="1"/>
    <col min="4352" max="4352" width="9.85546875" style="93" customWidth="1"/>
    <col min="4353" max="4603" width="11.42578125" style="93"/>
    <col min="4604" max="4604" width="6" style="93" customWidth="1"/>
    <col min="4605" max="4605" width="48.42578125" style="93" customWidth="1"/>
    <col min="4606" max="4607" width="17.42578125" style="93" customWidth="1"/>
    <col min="4608" max="4608" width="9.85546875" style="93" customWidth="1"/>
    <col min="4609" max="4859" width="11.42578125" style="93"/>
    <col min="4860" max="4860" width="6" style="93" customWidth="1"/>
    <col min="4861" max="4861" width="48.42578125" style="93" customWidth="1"/>
    <col min="4862" max="4863" width="17.42578125" style="93" customWidth="1"/>
    <col min="4864" max="4864" width="9.85546875" style="93" customWidth="1"/>
    <col min="4865" max="5115" width="11.42578125" style="93"/>
    <col min="5116" max="5116" width="6" style="93" customWidth="1"/>
    <col min="5117" max="5117" width="48.42578125" style="93" customWidth="1"/>
    <col min="5118" max="5119" width="17.42578125" style="93" customWidth="1"/>
    <col min="5120" max="5120" width="9.85546875" style="93" customWidth="1"/>
    <col min="5121" max="5371" width="11.42578125" style="93"/>
    <col min="5372" max="5372" width="6" style="93" customWidth="1"/>
    <col min="5373" max="5373" width="48.42578125" style="93" customWidth="1"/>
    <col min="5374" max="5375" width="17.42578125" style="93" customWidth="1"/>
    <col min="5376" max="5376" width="9.85546875" style="93" customWidth="1"/>
    <col min="5377" max="5627" width="11.42578125" style="93"/>
    <col min="5628" max="5628" width="6" style="93" customWidth="1"/>
    <col min="5629" max="5629" width="48.42578125" style="93" customWidth="1"/>
    <col min="5630" max="5631" width="17.42578125" style="93" customWidth="1"/>
    <col min="5632" max="5632" width="9.85546875" style="93" customWidth="1"/>
    <col min="5633" max="5883" width="11.42578125" style="93"/>
    <col min="5884" max="5884" width="6" style="93" customWidth="1"/>
    <col min="5885" max="5885" width="48.42578125" style="93" customWidth="1"/>
    <col min="5886" max="5887" width="17.42578125" style="93" customWidth="1"/>
    <col min="5888" max="5888" width="9.85546875" style="93" customWidth="1"/>
    <col min="5889" max="6139" width="11.42578125" style="93"/>
    <col min="6140" max="6140" width="6" style="93" customWidth="1"/>
    <col min="6141" max="6141" width="48.42578125" style="93" customWidth="1"/>
    <col min="6142" max="6143" width="17.42578125" style="93" customWidth="1"/>
    <col min="6144" max="6144" width="9.85546875" style="93" customWidth="1"/>
    <col min="6145" max="6395" width="11.42578125" style="93"/>
    <col min="6396" max="6396" width="6" style="93" customWidth="1"/>
    <col min="6397" max="6397" width="48.42578125" style="93" customWidth="1"/>
    <col min="6398" max="6399" width="17.42578125" style="93" customWidth="1"/>
    <col min="6400" max="6400" width="9.85546875" style="93" customWidth="1"/>
    <col min="6401" max="6651" width="11.42578125" style="93"/>
    <col min="6652" max="6652" width="6" style="93" customWidth="1"/>
    <col min="6653" max="6653" width="48.42578125" style="93" customWidth="1"/>
    <col min="6654" max="6655" width="17.42578125" style="93" customWidth="1"/>
    <col min="6656" max="6656" width="9.85546875" style="93" customWidth="1"/>
    <col min="6657" max="6907" width="11.42578125" style="93"/>
    <col min="6908" max="6908" width="6" style="93" customWidth="1"/>
    <col min="6909" max="6909" width="48.42578125" style="93" customWidth="1"/>
    <col min="6910" max="6911" width="17.42578125" style="93" customWidth="1"/>
    <col min="6912" max="6912" width="9.85546875" style="93" customWidth="1"/>
    <col min="6913" max="7163" width="11.42578125" style="93"/>
    <col min="7164" max="7164" width="6" style="93" customWidth="1"/>
    <col min="7165" max="7165" width="48.42578125" style="93" customWidth="1"/>
    <col min="7166" max="7167" width="17.42578125" style="93" customWidth="1"/>
    <col min="7168" max="7168" width="9.85546875" style="93" customWidth="1"/>
    <col min="7169" max="7419" width="11.42578125" style="93"/>
    <col min="7420" max="7420" width="6" style="93" customWidth="1"/>
    <col min="7421" max="7421" width="48.42578125" style="93" customWidth="1"/>
    <col min="7422" max="7423" width="17.42578125" style="93" customWidth="1"/>
    <col min="7424" max="7424" width="9.85546875" style="93" customWidth="1"/>
    <col min="7425" max="7675" width="11.42578125" style="93"/>
    <col min="7676" max="7676" width="6" style="93" customWidth="1"/>
    <col min="7677" max="7677" width="48.42578125" style="93" customWidth="1"/>
    <col min="7678" max="7679" width="17.42578125" style="93" customWidth="1"/>
    <col min="7680" max="7680" width="9.85546875" style="93" customWidth="1"/>
    <col min="7681" max="7931" width="11.42578125" style="93"/>
    <col min="7932" max="7932" width="6" style="93" customWidth="1"/>
    <col min="7933" max="7933" width="48.42578125" style="93" customWidth="1"/>
    <col min="7934" max="7935" width="17.42578125" style="93" customWidth="1"/>
    <col min="7936" max="7936" width="9.85546875" style="93" customWidth="1"/>
    <col min="7937" max="8187" width="11.42578125" style="93"/>
    <col min="8188" max="8188" width="6" style="93" customWidth="1"/>
    <col min="8189" max="8189" width="48.42578125" style="93" customWidth="1"/>
    <col min="8190" max="8191" width="17.42578125" style="93" customWidth="1"/>
    <col min="8192" max="8192" width="9.85546875" style="93" customWidth="1"/>
    <col min="8193" max="8443" width="11.42578125" style="93"/>
    <col min="8444" max="8444" width="6" style="93" customWidth="1"/>
    <col min="8445" max="8445" width="48.42578125" style="93" customWidth="1"/>
    <col min="8446" max="8447" width="17.42578125" style="93" customWidth="1"/>
    <col min="8448" max="8448" width="9.85546875" style="93" customWidth="1"/>
    <col min="8449" max="8699" width="11.42578125" style="93"/>
    <col min="8700" max="8700" width="6" style="93" customWidth="1"/>
    <col min="8701" max="8701" width="48.42578125" style="93" customWidth="1"/>
    <col min="8702" max="8703" width="17.42578125" style="93" customWidth="1"/>
    <col min="8704" max="8704" width="9.85546875" style="93" customWidth="1"/>
    <col min="8705" max="8955" width="11.42578125" style="93"/>
    <col min="8956" max="8956" width="6" style="93" customWidth="1"/>
    <col min="8957" max="8957" width="48.42578125" style="93" customWidth="1"/>
    <col min="8958" max="8959" width="17.42578125" style="93" customWidth="1"/>
    <col min="8960" max="8960" width="9.85546875" style="93" customWidth="1"/>
    <col min="8961" max="9211" width="11.42578125" style="93"/>
    <col min="9212" max="9212" width="6" style="93" customWidth="1"/>
    <col min="9213" max="9213" width="48.42578125" style="93" customWidth="1"/>
    <col min="9214" max="9215" width="17.42578125" style="93" customWidth="1"/>
    <col min="9216" max="9216" width="9.85546875" style="93" customWidth="1"/>
    <col min="9217" max="9467" width="11.42578125" style="93"/>
    <col min="9468" max="9468" width="6" style="93" customWidth="1"/>
    <col min="9469" max="9469" width="48.42578125" style="93" customWidth="1"/>
    <col min="9470" max="9471" width="17.42578125" style="93" customWidth="1"/>
    <col min="9472" max="9472" width="9.85546875" style="93" customWidth="1"/>
    <col min="9473" max="9723" width="11.42578125" style="93"/>
    <col min="9724" max="9724" width="6" style="93" customWidth="1"/>
    <col min="9725" max="9725" width="48.42578125" style="93" customWidth="1"/>
    <col min="9726" max="9727" width="17.42578125" style="93" customWidth="1"/>
    <col min="9728" max="9728" width="9.85546875" style="93" customWidth="1"/>
    <col min="9729" max="9979" width="11.42578125" style="93"/>
    <col min="9980" max="9980" width="6" style="93" customWidth="1"/>
    <col min="9981" max="9981" width="48.42578125" style="93" customWidth="1"/>
    <col min="9982" max="9983" width="17.42578125" style="93" customWidth="1"/>
    <col min="9984" max="9984" width="9.85546875" style="93" customWidth="1"/>
    <col min="9985" max="10235" width="11.42578125" style="93"/>
    <col min="10236" max="10236" width="6" style="93" customWidth="1"/>
    <col min="10237" max="10237" width="48.42578125" style="93" customWidth="1"/>
    <col min="10238" max="10239" width="17.42578125" style="93" customWidth="1"/>
    <col min="10240" max="10240" width="9.85546875" style="93" customWidth="1"/>
    <col min="10241" max="10491" width="11.42578125" style="93"/>
    <col min="10492" max="10492" width="6" style="93" customWidth="1"/>
    <col min="10493" max="10493" width="48.42578125" style="93" customWidth="1"/>
    <col min="10494" max="10495" width="17.42578125" style="93" customWidth="1"/>
    <col min="10496" max="10496" width="9.85546875" style="93" customWidth="1"/>
    <col min="10497" max="10747" width="11.42578125" style="93"/>
    <col min="10748" max="10748" width="6" style="93" customWidth="1"/>
    <col min="10749" max="10749" width="48.42578125" style="93" customWidth="1"/>
    <col min="10750" max="10751" width="17.42578125" style="93" customWidth="1"/>
    <col min="10752" max="10752" width="9.85546875" style="93" customWidth="1"/>
    <col min="10753" max="11003" width="11.42578125" style="93"/>
    <col min="11004" max="11004" width="6" style="93" customWidth="1"/>
    <col min="11005" max="11005" width="48.42578125" style="93" customWidth="1"/>
    <col min="11006" max="11007" width="17.42578125" style="93" customWidth="1"/>
    <col min="11008" max="11008" width="9.85546875" style="93" customWidth="1"/>
    <col min="11009" max="11259" width="11.42578125" style="93"/>
    <col min="11260" max="11260" width="6" style="93" customWidth="1"/>
    <col min="11261" max="11261" width="48.42578125" style="93" customWidth="1"/>
    <col min="11262" max="11263" width="17.42578125" style="93" customWidth="1"/>
    <col min="11264" max="11264" width="9.85546875" style="93" customWidth="1"/>
    <col min="11265" max="11515" width="11.42578125" style="93"/>
    <col min="11516" max="11516" width="6" style="93" customWidth="1"/>
    <col min="11517" max="11517" width="48.42578125" style="93" customWidth="1"/>
    <col min="11518" max="11519" width="17.42578125" style="93" customWidth="1"/>
    <col min="11520" max="11520" width="9.85546875" style="93" customWidth="1"/>
    <col min="11521" max="11771" width="11.42578125" style="93"/>
    <col min="11772" max="11772" width="6" style="93" customWidth="1"/>
    <col min="11773" max="11773" width="48.42578125" style="93" customWidth="1"/>
    <col min="11774" max="11775" width="17.42578125" style="93" customWidth="1"/>
    <col min="11776" max="11776" width="9.85546875" style="93" customWidth="1"/>
    <col min="11777" max="12027" width="11.42578125" style="93"/>
    <col min="12028" max="12028" width="6" style="93" customWidth="1"/>
    <col min="12029" max="12029" width="48.42578125" style="93" customWidth="1"/>
    <col min="12030" max="12031" width="17.42578125" style="93" customWidth="1"/>
    <col min="12032" max="12032" width="9.85546875" style="93" customWidth="1"/>
    <col min="12033" max="12283" width="11.42578125" style="93"/>
    <col min="12284" max="12284" width="6" style="93" customWidth="1"/>
    <col min="12285" max="12285" width="48.42578125" style="93" customWidth="1"/>
    <col min="12286" max="12287" width="17.42578125" style="93" customWidth="1"/>
    <col min="12288" max="12288" width="9.85546875" style="93" customWidth="1"/>
    <col min="12289" max="12539" width="11.42578125" style="93"/>
    <col min="12540" max="12540" width="6" style="93" customWidth="1"/>
    <col min="12541" max="12541" width="48.42578125" style="93" customWidth="1"/>
    <col min="12542" max="12543" width="17.42578125" style="93" customWidth="1"/>
    <col min="12544" max="12544" width="9.85546875" style="93" customWidth="1"/>
    <col min="12545" max="12795" width="11.42578125" style="93"/>
    <col min="12796" max="12796" width="6" style="93" customWidth="1"/>
    <col min="12797" max="12797" width="48.42578125" style="93" customWidth="1"/>
    <col min="12798" max="12799" width="17.42578125" style="93" customWidth="1"/>
    <col min="12800" max="12800" width="9.85546875" style="93" customWidth="1"/>
    <col min="12801" max="13051" width="11.42578125" style="93"/>
    <col min="13052" max="13052" width="6" style="93" customWidth="1"/>
    <col min="13053" max="13053" width="48.42578125" style="93" customWidth="1"/>
    <col min="13054" max="13055" width="17.42578125" style="93" customWidth="1"/>
    <col min="13056" max="13056" width="9.85546875" style="93" customWidth="1"/>
    <col min="13057" max="13307" width="11.42578125" style="93"/>
    <col min="13308" max="13308" width="6" style="93" customWidth="1"/>
    <col min="13309" max="13309" width="48.42578125" style="93" customWidth="1"/>
    <col min="13310" max="13311" width="17.42578125" style="93" customWidth="1"/>
    <col min="13312" max="13312" width="9.85546875" style="93" customWidth="1"/>
    <col min="13313" max="13563" width="11.42578125" style="93"/>
    <col min="13564" max="13564" width="6" style="93" customWidth="1"/>
    <col min="13565" max="13565" width="48.42578125" style="93" customWidth="1"/>
    <col min="13566" max="13567" width="17.42578125" style="93" customWidth="1"/>
    <col min="13568" max="13568" width="9.85546875" style="93" customWidth="1"/>
    <col min="13569" max="13819" width="11.42578125" style="93"/>
    <col min="13820" max="13820" width="6" style="93" customWidth="1"/>
    <col min="13821" max="13821" width="48.42578125" style="93" customWidth="1"/>
    <col min="13822" max="13823" width="17.42578125" style="93" customWidth="1"/>
    <col min="13824" max="13824" width="9.85546875" style="93" customWidth="1"/>
    <col min="13825" max="14075" width="11.42578125" style="93"/>
    <col min="14076" max="14076" width="6" style="93" customWidth="1"/>
    <col min="14077" max="14077" width="48.42578125" style="93" customWidth="1"/>
    <col min="14078" max="14079" width="17.42578125" style="93" customWidth="1"/>
    <col min="14080" max="14080" width="9.85546875" style="93" customWidth="1"/>
    <col min="14081" max="14331" width="11.42578125" style="93"/>
    <col min="14332" max="14332" width="6" style="93" customWidth="1"/>
    <col min="14333" max="14333" width="48.42578125" style="93" customWidth="1"/>
    <col min="14334" max="14335" width="17.42578125" style="93" customWidth="1"/>
    <col min="14336" max="14336" width="9.85546875" style="93" customWidth="1"/>
    <col min="14337" max="14587" width="11.42578125" style="93"/>
    <col min="14588" max="14588" width="6" style="93" customWidth="1"/>
    <col min="14589" max="14589" width="48.42578125" style="93" customWidth="1"/>
    <col min="14590" max="14591" width="17.42578125" style="93" customWidth="1"/>
    <col min="14592" max="14592" width="9.85546875" style="93" customWidth="1"/>
    <col min="14593" max="14843" width="11.42578125" style="93"/>
    <col min="14844" max="14844" width="6" style="93" customWidth="1"/>
    <col min="14845" max="14845" width="48.42578125" style="93" customWidth="1"/>
    <col min="14846" max="14847" width="17.42578125" style="93" customWidth="1"/>
    <col min="14848" max="14848" width="9.85546875" style="93" customWidth="1"/>
    <col min="14849" max="15099" width="11.42578125" style="93"/>
    <col min="15100" max="15100" width="6" style="93" customWidth="1"/>
    <col min="15101" max="15101" width="48.42578125" style="93" customWidth="1"/>
    <col min="15102" max="15103" width="17.42578125" style="93" customWidth="1"/>
    <col min="15104" max="15104" width="9.85546875" style="93" customWidth="1"/>
    <col min="15105" max="15355" width="11.42578125" style="93"/>
    <col min="15356" max="15356" width="6" style="93" customWidth="1"/>
    <col min="15357" max="15357" width="48.42578125" style="93" customWidth="1"/>
    <col min="15358" max="15359" width="17.42578125" style="93" customWidth="1"/>
    <col min="15360" max="15360" width="9.85546875" style="93" customWidth="1"/>
    <col min="15361" max="15611" width="11.42578125" style="93"/>
    <col min="15612" max="15612" width="6" style="93" customWidth="1"/>
    <col min="15613" max="15613" width="48.42578125" style="93" customWidth="1"/>
    <col min="15614" max="15615" width="17.42578125" style="93" customWidth="1"/>
    <col min="15616" max="15616" width="9.85546875" style="93" customWidth="1"/>
    <col min="15617" max="15867" width="11.42578125" style="93"/>
    <col min="15868" max="15868" width="6" style="93" customWidth="1"/>
    <col min="15869" max="15869" width="48.42578125" style="93" customWidth="1"/>
    <col min="15870" max="15871" width="17.42578125" style="93" customWidth="1"/>
    <col min="15872" max="15872" width="9.85546875" style="93" customWidth="1"/>
    <col min="15873" max="16123" width="11.42578125" style="93"/>
    <col min="16124" max="16124" width="6" style="93" customWidth="1"/>
    <col min="16125" max="16125" width="48.42578125" style="93" customWidth="1"/>
    <col min="16126" max="16127" width="17.42578125" style="93" customWidth="1"/>
    <col min="16128" max="16128" width="9.85546875" style="93" customWidth="1"/>
    <col min="16129" max="16384" width="11.42578125" style="93"/>
  </cols>
  <sheetData>
    <row r="1" spans="1:5" s="92" customFormat="1" ht="12" customHeight="1">
      <c r="A1" s="471" t="s">
        <v>175</v>
      </c>
      <c r="B1" s="475"/>
      <c r="C1" s="472"/>
    </row>
    <row r="2" spans="1:5" s="92" customFormat="1" ht="12" customHeight="1">
      <c r="A2" s="473" t="s">
        <v>71</v>
      </c>
      <c r="B2" s="476"/>
      <c r="C2" s="474"/>
      <c r="D2" s="191"/>
    </row>
    <row r="3" spans="1:5" ht="16.5" customHeight="1" thickBot="1">
      <c r="A3" s="372" t="s">
        <v>4</v>
      </c>
      <c r="B3" s="111"/>
      <c r="C3" s="373"/>
    </row>
    <row r="4" spans="1:5" ht="24.75" customHeight="1" thickTop="1">
      <c r="A4" s="752" t="s">
        <v>406</v>
      </c>
      <c r="B4" s="759" t="s">
        <v>407</v>
      </c>
      <c r="C4" s="760" t="s">
        <v>408</v>
      </c>
    </row>
    <row r="5" spans="1:5" ht="24.75" customHeight="1">
      <c r="A5" s="753" t="s">
        <v>2</v>
      </c>
      <c r="B5" s="852">
        <v>24822.33</v>
      </c>
      <c r="C5" s="857">
        <v>30999.88</v>
      </c>
      <c r="E5" s="94"/>
    </row>
    <row r="6" spans="1:5" ht="24.75" customHeight="1">
      <c r="A6" s="753" t="s">
        <v>409</v>
      </c>
      <c r="B6" s="852">
        <v>8765.52</v>
      </c>
      <c r="C6" s="857">
        <v>9767.2900000000009</v>
      </c>
      <c r="E6" s="94"/>
    </row>
    <row r="7" spans="1:5" ht="24.75" customHeight="1">
      <c r="A7" s="753" t="s">
        <v>410</v>
      </c>
      <c r="B7" s="853">
        <v>101817.32982999999</v>
      </c>
      <c r="C7" s="858">
        <v>134177.42692</v>
      </c>
      <c r="E7" s="94"/>
    </row>
    <row r="8" spans="1:5" s="95" customFormat="1" ht="24.75" customHeight="1">
      <c r="A8" s="754" t="s">
        <v>411</v>
      </c>
      <c r="B8" s="1084">
        <f>SUM(B9:B10)</f>
        <v>3309.52</v>
      </c>
      <c r="C8" s="1085">
        <f>SUM(C9:C10)</f>
        <v>3309.52</v>
      </c>
      <c r="E8" s="94"/>
    </row>
    <row r="9" spans="1:5" s="95" customFormat="1">
      <c r="A9" s="755" t="s">
        <v>412</v>
      </c>
      <c r="B9" s="854">
        <v>2482.1999999999998</v>
      </c>
      <c r="C9" s="859">
        <v>2482.1999999999998</v>
      </c>
      <c r="D9" s="151"/>
      <c r="E9" s="94"/>
    </row>
    <row r="10" spans="1:5">
      <c r="A10" s="756" t="s">
        <v>413</v>
      </c>
      <c r="B10" s="855">
        <v>827.32</v>
      </c>
      <c r="C10" s="860">
        <v>827.32</v>
      </c>
      <c r="D10" s="94"/>
      <c r="E10" s="94"/>
    </row>
    <row r="11" spans="1:5" ht="48.75" customHeight="1">
      <c r="A11" s="757" t="s">
        <v>414</v>
      </c>
      <c r="B11" s="854">
        <v>48723.567189999994</v>
      </c>
      <c r="C11" s="859">
        <v>40850.472159999998</v>
      </c>
      <c r="D11" s="17"/>
      <c r="E11" s="94"/>
    </row>
    <row r="12" spans="1:5" ht="24.75" customHeight="1">
      <c r="A12" s="753" t="s">
        <v>415</v>
      </c>
      <c r="B12" s="853">
        <v>10446.85</v>
      </c>
      <c r="C12" s="858">
        <v>9123.2100000000009</v>
      </c>
      <c r="D12" s="2"/>
      <c r="E12" s="94"/>
    </row>
    <row r="13" spans="1:5" s="95" customFormat="1" ht="24.75" customHeight="1">
      <c r="A13" s="754" t="s">
        <v>416</v>
      </c>
      <c r="B13" s="1084">
        <f>SUM(B14:B16)</f>
        <v>180.30475999999999</v>
      </c>
      <c r="C13" s="1085">
        <f>SUM(C14:C16)</f>
        <v>330</v>
      </c>
      <c r="E13" s="94"/>
    </row>
    <row r="14" spans="1:5" s="95" customFormat="1">
      <c r="A14" s="755" t="s">
        <v>417</v>
      </c>
      <c r="B14" s="854">
        <v>0.30475999999999998</v>
      </c>
      <c r="C14" s="859">
        <v>0</v>
      </c>
      <c r="D14" s="96"/>
      <c r="E14" s="94"/>
    </row>
    <row r="15" spans="1:5" s="95" customFormat="1">
      <c r="A15" s="755" t="s">
        <v>418</v>
      </c>
      <c r="B15" s="854">
        <v>0</v>
      </c>
      <c r="C15" s="859">
        <v>0</v>
      </c>
      <c r="D15" s="96"/>
      <c r="E15" s="94"/>
    </row>
    <row r="16" spans="1:5">
      <c r="A16" s="755" t="s">
        <v>419</v>
      </c>
      <c r="B16" s="854">
        <v>180</v>
      </c>
      <c r="C16" s="859">
        <v>330</v>
      </c>
      <c r="D16" s="94"/>
      <c r="E16" s="94"/>
    </row>
    <row r="17" spans="1:5" ht="24.75" customHeight="1" thickBot="1">
      <c r="A17" s="758" t="s">
        <v>24</v>
      </c>
      <c r="B17" s="856">
        <f>B5+B6+B7+B8+B11+B12+B13</f>
        <v>198065.42177999998</v>
      </c>
      <c r="C17" s="861">
        <f>C5+C6+C7+C8+C11+C12+C13</f>
        <v>228557.79907999997</v>
      </c>
      <c r="E17" s="94"/>
    </row>
    <row r="18" spans="1:5" s="92" customFormat="1" ht="12" thickTop="1">
      <c r="A18" s="480" t="s">
        <v>67</v>
      </c>
      <c r="B18" s="478"/>
      <c r="C18" s="374"/>
    </row>
    <row r="19" spans="1:5" s="92" customFormat="1" ht="14.1" customHeight="1">
      <c r="A19" s="324" t="s">
        <v>617</v>
      </c>
      <c r="B19" s="123"/>
      <c r="C19" s="374"/>
    </row>
    <row r="20" spans="1:5" s="92" customFormat="1" ht="14.1" customHeight="1">
      <c r="A20" s="380" t="s">
        <v>615</v>
      </c>
      <c r="B20" s="381"/>
      <c r="C20" s="374"/>
      <c r="D20" s="97"/>
    </row>
    <row r="21" spans="1:5" s="92" customFormat="1" ht="11.25" customHeight="1">
      <c r="A21" s="324" t="s">
        <v>85</v>
      </c>
      <c r="B21" s="123"/>
      <c r="C21" s="374"/>
    </row>
    <row r="22" spans="1:5">
      <c r="A22" s="375" t="s">
        <v>618</v>
      </c>
      <c r="B22" s="375"/>
      <c r="C22" s="376"/>
    </row>
    <row r="23" spans="1:5" ht="12" customHeight="1">
      <c r="A23" s="477"/>
      <c r="B23" s="477"/>
      <c r="C23" s="47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8:C8" formulaRange="1"/>
  </ignoredErrors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0"/>
  <sheetViews>
    <sheetView showGridLines="0" zoomScaleNormal="100" workbookViewId="0"/>
  </sheetViews>
  <sheetFormatPr baseColWidth="10" defaultColWidth="11.42578125" defaultRowHeight="12.75"/>
  <cols>
    <col min="1" max="1" width="51.42578125" style="24" customWidth="1"/>
    <col min="2" max="2" width="16.42578125" style="24" customWidth="1"/>
    <col min="3" max="3" width="14.7109375" style="24" customWidth="1"/>
    <col min="4" max="4" width="12.85546875" style="24" customWidth="1"/>
    <col min="5" max="5" width="13.5703125" style="24" customWidth="1"/>
    <col min="6" max="6" width="13.85546875" style="261" customWidth="1"/>
    <col min="7" max="10" width="11.5703125" customWidth="1"/>
    <col min="11" max="239" width="11.42578125" style="261"/>
    <col min="240" max="240" width="46" style="261" customWidth="1"/>
    <col min="241" max="242" width="13.140625" style="261" customWidth="1"/>
    <col min="243" max="243" width="13.85546875" style="261" bestFit="1" customWidth="1"/>
    <col min="244" max="246" width="13.85546875" style="261" customWidth="1"/>
    <col min="247" max="247" width="38.5703125" style="261" customWidth="1"/>
    <col min="248" max="248" width="11.5703125" style="261" customWidth="1"/>
    <col min="249" max="249" width="34" style="261" customWidth="1"/>
    <col min="250" max="266" width="11.5703125" style="261" customWidth="1"/>
    <col min="267" max="495" width="11.42578125" style="261"/>
    <col min="496" max="496" width="46" style="261" customWidth="1"/>
    <col min="497" max="498" width="13.140625" style="261" customWidth="1"/>
    <col min="499" max="499" width="13.85546875" style="261" bestFit="1" customWidth="1"/>
    <col min="500" max="502" width="13.85546875" style="261" customWidth="1"/>
    <col min="503" max="503" width="38.5703125" style="261" customWidth="1"/>
    <col min="504" max="504" width="11.5703125" style="261" customWidth="1"/>
    <col min="505" max="505" width="34" style="261" customWidth="1"/>
    <col min="506" max="522" width="11.5703125" style="261" customWidth="1"/>
    <col min="523" max="751" width="11.42578125" style="261"/>
    <col min="752" max="752" width="46" style="261" customWidth="1"/>
    <col min="753" max="754" width="13.140625" style="261" customWidth="1"/>
    <col min="755" max="755" width="13.85546875" style="261" bestFit="1" customWidth="1"/>
    <col min="756" max="758" width="13.85546875" style="261" customWidth="1"/>
    <col min="759" max="759" width="38.5703125" style="261" customWidth="1"/>
    <col min="760" max="760" width="11.5703125" style="261" customWidth="1"/>
    <col min="761" max="761" width="34" style="261" customWidth="1"/>
    <col min="762" max="778" width="11.5703125" style="261" customWidth="1"/>
    <col min="779" max="1007" width="11.42578125" style="261"/>
    <col min="1008" max="1008" width="46" style="261" customWidth="1"/>
    <col min="1009" max="1010" width="13.140625" style="261" customWidth="1"/>
    <col min="1011" max="1011" width="13.85546875" style="261" bestFit="1" customWidth="1"/>
    <col min="1012" max="1014" width="13.85546875" style="261" customWidth="1"/>
    <col min="1015" max="1015" width="38.5703125" style="261" customWidth="1"/>
    <col min="1016" max="1016" width="11.5703125" style="261" customWidth="1"/>
    <col min="1017" max="1017" width="34" style="261" customWidth="1"/>
    <col min="1018" max="1034" width="11.5703125" style="261" customWidth="1"/>
    <col min="1035" max="1263" width="11.42578125" style="261"/>
    <col min="1264" max="1264" width="46" style="261" customWidth="1"/>
    <col min="1265" max="1266" width="13.140625" style="261" customWidth="1"/>
    <col min="1267" max="1267" width="13.85546875" style="261" bestFit="1" customWidth="1"/>
    <col min="1268" max="1270" width="13.85546875" style="261" customWidth="1"/>
    <col min="1271" max="1271" width="38.5703125" style="261" customWidth="1"/>
    <col min="1272" max="1272" width="11.5703125" style="261" customWidth="1"/>
    <col min="1273" max="1273" width="34" style="261" customWidth="1"/>
    <col min="1274" max="1290" width="11.5703125" style="261" customWidth="1"/>
    <col min="1291" max="1519" width="11.42578125" style="261"/>
    <col min="1520" max="1520" width="46" style="261" customWidth="1"/>
    <col min="1521" max="1522" width="13.140625" style="261" customWidth="1"/>
    <col min="1523" max="1523" width="13.85546875" style="261" bestFit="1" customWidth="1"/>
    <col min="1524" max="1526" width="13.85546875" style="261" customWidth="1"/>
    <col min="1527" max="1527" width="38.5703125" style="261" customWidth="1"/>
    <col min="1528" max="1528" width="11.5703125" style="261" customWidth="1"/>
    <col min="1529" max="1529" width="34" style="261" customWidth="1"/>
    <col min="1530" max="1546" width="11.5703125" style="261" customWidth="1"/>
    <col min="1547" max="1775" width="11.42578125" style="261"/>
    <col min="1776" max="1776" width="46" style="261" customWidth="1"/>
    <col min="1777" max="1778" width="13.140625" style="261" customWidth="1"/>
    <col min="1779" max="1779" width="13.85546875" style="261" bestFit="1" customWidth="1"/>
    <col min="1780" max="1782" width="13.85546875" style="261" customWidth="1"/>
    <col min="1783" max="1783" width="38.5703125" style="261" customWidth="1"/>
    <col min="1784" max="1784" width="11.5703125" style="261" customWidth="1"/>
    <col min="1785" max="1785" width="34" style="261" customWidth="1"/>
    <col min="1786" max="1802" width="11.5703125" style="261" customWidth="1"/>
    <col min="1803" max="2031" width="11.42578125" style="261"/>
    <col min="2032" max="2032" width="46" style="261" customWidth="1"/>
    <col min="2033" max="2034" width="13.140625" style="261" customWidth="1"/>
    <col min="2035" max="2035" width="13.85546875" style="261" bestFit="1" customWidth="1"/>
    <col min="2036" max="2038" width="13.85546875" style="261" customWidth="1"/>
    <col min="2039" max="2039" width="38.5703125" style="261" customWidth="1"/>
    <col min="2040" max="2040" width="11.5703125" style="261" customWidth="1"/>
    <col min="2041" max="2041" width="34" style="261" customWidth="1"/>
    <col min="2042" max="2058" width="11.5703125" style="261" customWidth="1"/>
    <col min="2059" max="2287" width="11.42578125" style="261"/>
    <col min="2288" max="2288" width="46" style="261" customWidth="1"/>
    <col min="2289" max="2290" width="13.140625" style="261" customWidth="1"/>
    <col min="2291" max="2291" width="13.85546875" style="261" bestFit="1" customWidth="1"/>
    <col min="2292" max="2294" width="13.85546875" style="261" customWidth="1"/>
    <col min="2295" max="2295" width="38.5703125" style="261" customWidth="1"/>
    <col min="2296" max="2296" width="11.5703125" style="261" customWidth="1"/>
    <col min="2297" max="2297" width="34" style="261" customWidth="1"/>
    <col min="2298" max="2314" width="11.5703125" style="261" customWidth="1"/>
    <col min="2315" max="2543" width="11.42578125" style="261"/>
    <col min="2544" max="2544" width="46" style="261" customWidth="1"/>
    <col min="2545" max="2546" width="13.140625" style="261" customWidth="1"/>
    <col min="2547" max="2547" width="13.85546875" style="261" bestFit="1" customWidth="1"/>
    <col min="2548" max="2550" width="13.85546875" style="261" customWidth="1"/>
    <col min="2551" max="2551" width="38.5703125" style="261" customWidth="1"/>
    <col min="2552" max="2552" width="11.5703125" style="261" customWidth="1"/>
    <col min="2553" max="2553" width="34" style="261" customWidth="1"/>
    <col min="2554" max="2570" width="11.5703125" style="261" customWidth="1"/>
    <col min="2571" max="2799" width="11.42578125" style="261"/>
    <col min="2800" max="2800" width="46" style="261" customWidth="1"/>
    <col min="2801" max="2802" width="13.140625" style="261" customWidth="1"/>
    <col min="2803" max="2803" width="13.85546875" style="261" bestFit="1" customWidth="1"/>
    <col min="2804" max="2806" width="13.85546875" style="261" customWidth="1"/>
    <col min="2807" max="2807" width="38.5703125" style="261" customWidth="1"/>
    <col min="2808" max="2808" width="11.5703125" style="261" customWidth="1"/>
    <col min="2809" max="2809" width="34" style="261" customWidth="1"/>
    <col min="2810" max="2826" width="11.5703125" style="261" customWidth="1"/>
    <col min="2827" max="3055" width="11.42578125" style="261"/>
    <col min="3056" max="3056" width="46" style="261" customWidth="1"/>
    <col min="3057" max="3058" width="13.140625" style="261" customWidth="1"/>
    <col min="3059" max="3059" width="13.85546875" style="261" bestFit="1" customWidth="1"/>
    <col min="3060" max="3062" width="13.85546875" style="261" customWidth="1"/>
    <col min="3063" max="3063" width="38.5703125" style="261" customWidth="1"/>
    <col min="3064" max="3064" width="11.5703125" style="261" customWidth="1"/>
    <col min="3065" max="3065" width="34" style="261" customWidth="1"/>
    <col min="3066" max="3082" width="11.5703125" style="261" customWidth="1"/>
    <col min="3083" max="3311" width="11.42578125" style="261"/>
    <col min="3312" max="3312" width="46" style="261" customWidth="1"/>
    <col min="3313" max="3314" width="13.140625" style="261" customWidth="1"/>
    <col min="3315" max="3315" width="13.85546875" style="261" bestFit="1" customWidth="1"/>
    <col min="3316" max="3318" width="13.85546875" style="261" customWidth="1"/>
    <col min="3319" max="3319" width="38.5703125" style="261" customWidth="1"/>
    <col min="3320" max="3320" width="11.5703125" style="261" customWidth="1"/>
    <col min="3321" max="3321" width="34" style="261" customWidth="1"/>
    <col min="3322" max="3338" width="11.5703125" style="261" customWidth="1"/>
    <col min="3339" max="3567" width="11.42578125" style="261"/>
    <col min="3568" max="3568" width="46" style="261" customWidth="1"/>
    <col min="3569" max="3570" width="13.140625" style="261" customWidth="1"/>
    <col min="3571" max="3571" width="13.85546875" style="261" bestFit="1" customWidth="1"/>
    <col min="3572" max="3574" width="13.85546875" style="261" customWidth="1"/>
    <col min="3575" max="3575" width="38.5703125" style="261" customWidth="1"/>
    <col min="3576" max="3576" width="11.5703125" style="261" customWidth="1"/>
    <col min="3577" max="3577" width="34" style="261" customWidth="1"/>
    <col min="3578" max="3594" width="11.5703125" style="261" customWidth="1"/>
    <col min="3595" max="3823" width="11.42578125" style="261"/>
    <col min="3824" max="3824" width="46" style="261" customWidth="1"/>
    <col min="3825" max="3826" width="13.140625" style="261" customWidth="1"/>
    <col min="3827" max="3827" width="13.85546875" style="261" bestFit="1" customWidth="1"/>
    <col min="3828" max="3830" width="13.85546875" style="261" customWidth="1"/>
    <col min="3831" max="3831" width="38.5703125" style="261" customWidth="1"/>
    <col min="3832" max="3832" width="11.5703125" style="261" customWidth="1"/>
    <col min="3833" max="3833" width="34" style="261" customWidth="1"/>
    <col min="3834" max="3850" width="11.5703125" style="261" customWidth="1"/>
    <col min="3851" max="4079" width="11.42578125" style="261"/>
    <col min="4080" max="4080" width="46" style="261" customWidth="1"/>
    <col min="4081" max="4082" width="13.140625" style="261" customWidth="1"/>
    <col min="4083" max="4083" width="13.85546875" style="261" bestFit="1" customWidth="1"/>
    <col min="4084" max="4086" width="13.85546875" style="261" customWidth="1"/>
    <col min="4087" max="4087" width="38.5703125" style="261" customWidth="1"/>
    <col min="4088" max="4088" width="11.5703125" style="261" customWidth="1"/>
    <col min="4089" max="4089" width="34" style="261" customWidth="1"/>
    <col min="4090" max="4106" width="11.5703125" style="261" customWidth="1"/>
    <col min="4107" max="4335" width="11.42578125" style="261"/>
    <col min="4336" max="4336" width="46" style="261" customWidth="1"/>
    <col min="4337" max="4338" width="13.140625" style="261" customWidth="1"/>
    <col min="4339" max="4339" width="13.85546875" style="261" bestFit="1" customWidth="1"/>
    <col min="4340" max="4342" width="13.85546875" style="261" customWidth="1"/>
    <col min="4343" max="4343" width="38.5703125" style="261" customWidth="1"/>
    <col min="4344" max="4344" width="11.5703125" style="261" customWidth="1"/>
    <col min="4345" max="4345" width="34" style="261" customWidth="1"/>
    <col min="4346" max="4362" width="11.5703125" style="261" customWidth="1"/>
    <col min="4363" max="4591" width="11.42578125" style="261"/>
    <col min="4592" max="4592" width="46" style="261" customWidth="1"/>
    <col min="4593" max="4594" width="13.140625" style="261" customWidth="1"/>
    <col min="4595" max="4595" width="13.85546875" style="261" bestFit="1" customWidth="1"/>
    <col min="4596" max="4598" width="13.85546875" style="261" customWidth="1"/>
    <col min="4599" max="4599" width="38.5703125" style="261" customWidth="1"/>
    <col min="4600" max="4600" width="11.5703125" style="261" customWidth="1"/>
    <col min="4601" max="4601" width="34" style="261" customWidth="1"/>
    <col min="4602" max="4618" width="11.5703125" style="261" customWidth="1"/>
    <col min="4619" max="4847" width="11.42578125" style="261"/>
    <col min="4848" max="4848" width="46" style="261" customWidth="1"/>
    <col min="4849" max="4850" width="13.140625" style="261" customWidth="1"/>
    <col min="4851" max="4851" width="13.85546875" style="261" bestFit="1" customWidth="1"/>
    <col min="4852" max="4854" width="13.85546875" style="261" customWidth="1"/>
    <col min="4855" max="4855" width="38.5703125" style="261" customWidth="1"/>
    <col min="4856" max="4856" width="11.5703125" style="261" customWidth="1"/>
    <col min="4857" max="4857" width="34" style="261" customWidth="1"/>
    <col min="4858" max="4874" width="11.5703125" style="261" customWidth="1"/>
    <col min="4875" max="5103" width="11.42578125" style="261"/>
    <col min="5104" max="5104" width="46" style="261" customWidth="1"/>
    <col min="5105" max="5106" width="13.140625" style="261" customWidth="1"/>
    <col min="5107" max="5107" width="13.85546875" style="261" bestFit="1" customWidth="1"/>
    <col min="5108" max="5110" width="13.85546875" style="261" customWidth="1"/>
    <col min="5111" max="5111" width="38.5703125" style="261" customWidth="1"/>
    <col min="5112" max="5112" width="11.5703125" style="261" customWidth="1"/>
    <col min="5113" max="5113" width="34" style="261" customWidth="1"/>
    <col min="5114" max="5130" width="11.5703125" style="261" customWidth="1"/>
    <col min="5131" max="5359" width="11.42578125" style="261"/>
    <col min="5360" max="5360" width="46" style="261" customWidth="1"/>
    <col min="5361" max="5362" width="13.140625" style="261" customWidth="1"/>
    <col min="5363" max="5363" width="13.85546875" style="261" bestFit="1" customWidth="1"/>
    <col min="5364" max="5366" width="13.85546875" style="261" customWidth="1"/>
    <col min="5367" max="5367" width="38.5703125" style="261" customWidth="1"/>
    <col min="5368" max="5368" width="11.5703125" style="261" customWidth="1"/>
    <col min="5369" max="5369" width="34" style="261" customWidth="1"/>
    <col min="5370" max="5386" width="11.5703125" style="261" customWidth="1"/>
    <col min="5387" max="5615" width="11.42578125" style="261"/>
    <col min="5616" max="5616" width="46" style="261" customWidth="1"/>
    <col min="5617" max="5618" width="13.140625" style="261" customWidth="1"/>
    <col min="5619" max="5619" width="13.85546875" style="261" bestFit="1" customWidth="1"/>
    <col min="5620" max="5622" width="13.85546875" style="261" customWidth="1"/>
    <col min="5623" max="5623" width="38.5703125" style="261" customWidth="1"/>
    <col min="5624" max="5624" width="11.5703125" style="261" customWidth="1"/>
    <col min="5625" max="5625" width="34" style="261" customWidth="1"/>
    <col min="5626" max="5642" width="11.5703125" style="261" customWidth="1"/>
    <col min="5643" max="5871" width="11.42578125" style="261"/>
    <col min="5872" max="5872" width="46" style="261" customWidth="1"/>
    <col min="5873" max="5874" width="13.140625" style="261" customWidth="1"/>
    <col min="5875" max="5875" width="13.85546875" style="261" bestFit="1" customWidth="1"/>
    <col min="5876" max="5878" width="13.85546875" style="261" customWidth="1"/>
    <col min="5879" max="5879" width="38.5703125" style="261" customWidth="1"/>
    <col min="5880" max="5880" width="11.5703125" style="261" customWidth="1"/>
    <col min="5881" max="5881" width="34" style="261" customWidth="1"/>
    <col min="5882" max="5898" width="11.5703125" style="261" customWidth="1"/>
    <col min="5899" max="6127" width="11.42578125" style="261"/>
    <col min="6128" max="6128" width="46" style="261" customWidth="1"/>
    <col min="6129" max="6130" width="13.140625" style="261" customWidth="1"/>
    <col min="6131" max="6131" width="13.85546875" style="261" bestFit="1" customWidth="1"/>
    <col min="6132" max="6134" width="13.85546875" style="261" customWidth="1"/>
    <col min="6135" max="6135" width="38.5703125" style="261" customWidth="1"/>
    <col min="6136" max="6136" width="11.5703125" style="261" customWidth="1"/>
    <col min="6137" max="6137" width="34" style="261" customWidth="1"/>
    <col min="6138" max="6154" width="11.5703125" style="261" customWidth="1"/>
    <col min="6155" max="6383" width="11.42578125" style="261"/>
    <col min="6384" max="6384" width="46" style="261" customWidth="1"/>
    <col min="6385" max="6386" width="13.140625" style="261" customWidth="1"/>
    <col min="6387" max="6387" width="13.85546875" style="261" bestFit="1" customWidth="1"/>
    <col min="6388" max="6390" width="13.85546875" style="261" customWidth="1"/>
    <col min="6391" max="6391" width="38.5703125" style="261" customWidth="1"/>
    <col min="6392" max="6392" width="11.5703125" style="261" customWidth="1"/>
    <col min="6393" max="6393" width="34" style="261" customWidth="1"/>
    <col min="6394" max="6410" width="11.5703125" style="261" customWidth="1"/>
    <col min="6411" max="6639" width="11.42578125" style="261"/>
    <col min="6640" max="6640" width="46" style="261" customWidth="1"/>
    <col min="6641" max="6642" width="13.140625" style="261" customWidth="1"/>
    <col min="6643" max="6643" width="13.85546875" style="261" bestFit="1" customWidth="1"/>
    <col min="6644" max="6646" width="13.85546875" style="261" customWidth="1"/>
    <col min="6647" max="6647" width="38.5703125" style="261" customWidth="1"/>
    <col min="6648" max="6648" width="11.5703125" style="261" customWidth="1"/>
    <col min="6649" max="6649" width="34" style="261" customWidth="1"/>
    <col min="6650" max="6666" width="11.5703125" style="261" customWidth="1"/>
    <col min="6667" max="6895" width="11.42578125" style="261"/>
    <col min="6896" max="6896" width="46" style="261" customWidth="1"/>
    <col min="6897" max="6898" width="13.140625" style="261" customWidth="1"/>
    <col min="6899" max="6899" width="13.85546875" style="261" bestFit="1" customWidth="1"/>
    <col min="6900" max="6902" width="13.85546875" style="261" customWidth="1"/>
    <col min="6903" max="6903" width="38.5703125" style="261" customWidth="1"/>
    <col min="6904" max="6904" width="11.5703125" style="261" customWidth="1"/>
    <col min="6905" max="6905" width="34" style="261" customWidth="1"/>
    <col min="6906" max="6922" width="11.5703125" style="261" customWidth="1"/>
    <col min="6923" max="7151" width="11.42578125" style="261"/>
    <col min="7152" max="7152" width="46" style="261" customWidth="1"/>
    <col min="7153" max="7154" width="13.140625" style="261" customWidth="1"/>
    <col min="7155" max="7155" width="13.85546875" style="261" bestFit="1" customWidth="1"/>
    <col min="7156" max="7158" width="13.85546875" style="261" customWidth="1"/>
    <col min="7159" max="7159" width="38.5703125" style="261" customWidth="1"/>
    <col min="7160" max="7160" width="11.5703125" style="261" customWidth="1"/>
    <col min="7161" max="7161" width="34" style="261" customWidth="1"/>
    <col min="7162" max="7178" width="11.5703125" style="261" customWidth="1"/>
    <col min="7179" max="7407" width="11.42578125" style="261"/>
    <col min="7408" max="7408" width="46" style="261" customWidth="1"/>
    <col min="7409" max="7410" width="13.140625" style="261" customWidth="1"/>
    <col min="7411" max="7411" width="13.85546875" style="261" bestFit="1" customWidth="1"/>
    <col min="7412" max="7414" width="13.85546875" style="261" customWidth="1"/>
    <col min="7415" max="7415" width="38.5703125" style="261" customWidth="1"/>
    <col min="7416" max="7416" width="11.5703125" style="261" customWidth="1"/>
    <col min="7417" max="7417" width="34" style="261" customWidth="1"/>
    <col min="7418" max="7434" width="11.5703125" style="261" customWidth="1"/>
    <col min="7435" max="7663" width="11.42578125" style="261"/>
    <col min="7664" max="7664" width="46" style="261" customWidth="1"/>
    <col min="7665" max="7666" width="13.140625" style="261" customWidth="1"/>
    <col min="7667" max="7667" width="13.85546875" style="261" bestFit="1" customWidth="1"/>
    <col min="7668" max="7670" width="13.85546875" style="261" customWidth="1"/>
    <col min="7671" max="7671" width="38.5703125" style="261" customWidth="1"/>
    <col min="7672" max="7672" width="11.5703125" style="261" customWidth="1"/>
    <col min="7673" max="7673" width="34" style="261" customWidth="1"/>
    <col min="7674" max="7690" width="11.5703125" style="261" customWidth="1"/>
    <col min="7691" max="7919" width="11.42578125" style="261"/>
    <col min="7920" max="7920" width="46" style="261" customWidth="1"/>
    <col min="7921" max="7922" width="13.140625" style="261" customWidth="1"/>
    <col min="7923" max="7923" width="13.85546875" style="261" bestFit="1" customWidth="1"/>
    <col min="7924" max="7926" width="13.85546875" style="261" customWidth="1"/>
    <col min="7927" max="7927" width="38.5703125" style="261" customWidth="1"/>
    <col min="7928" max="7928" width="11.5703125" style="261" customWidth="1"/>
    <col min="7929" max="7929" width="34" style="261" customWidth="1"/>
    <col min="7930" max="7946" width="11.5703125" style="261" customWidth="1"/>
    <col min="7947" max="8175" width="11.42578125" style="261"/>
    <col min="8176" max="8176" width="46" style="261" customWidth="1"/>
    <col min="8177" max="8178" width="13.140625" style="261" customWidth="1"/>
    <col min="8179" max="8179" width="13.85546875" style="261" bestFit="1" customWidth="1"/>
    <col min="8180" max="8182" width="13.85546875" style="261" customWidth="1"/>
    <col min="8183" max="8183" width="38.5703125" style="261" customWidth="1"/>
    <col min="8184" max="8184" width="11.5703125" style="261" customWidth="1"/>
    <col min="8185" max="8185" width="34" style="261" customWidth="1"/>
    <col min="8186" max="8202" width="11.5703125" style="261" customWidth="1"/>
    <col min="8203" max="8431" width="11.42578125" style="261"/>
    <col min="8432" max="8432" width="46" style="261" customWidth="1"/>
    <col min="8433" max="8434" width="13.140625" style="261" customWidth="1"/>
    <col min="8435" max="8435" width="13.85546875" style="261" bestFit="1" customWidth="1"/>
    <col min="8436" max="8438" width="13.85546875" style="261" customWidth="1"/>
    <col min="8439" max="8439" width="38.5703125" style="261" customWidth="1"/>
    <col min="8440" max="8440" width="11.5703125" style="261" customWidth="1"/>
    <col min="8441" max="8441" width="34" style="261" customWidth="1"/>
    <col min="8442" max="8458" width="11.5703125" style="261" customWidth="1"/>
    <col min="8459" max="8687" width="11.42578125" style="261"/>
    <col min="8688" max="8688" width="46" style="261" customWidth="1"/>
    <col min="8689" max="8690" width="13.140625" style="261" customWidth="1"/>
    <col min="8691" max="8691" width="13.85546875" style="261" bestFit="1" customWidth="1"/>
    <col min="8692" max="8694" width="13.85546875" style="261" customWidth="1"/>
    <col min="8695" max="8695" width="38.5703125" style="261" customWidth="1"/>
    <col min="8696" max="8696" width="11.5703125" style="261" customWidth="1"/>
    <col min="8697" max="8697" width="34" style="261" customWidth="1"/>
    <col min="8698" max="8714" width="11.5703125" style="261" customWidth="1"/>
    <col min="8715" max="8943" width="11.42578125" style="261"/>
    <col min="8944" max="8944" width="46" style="261" customWidth="1"/>
    <col min="8945" max="8946" width="13.140625" style="261" customWidth="1"/>
    <col min="8947" max="8947" width="13.85546875" style="261" bestFit="1" customWidth="1"/>
    <col min="8948" max="8950" width="13.85546875" style="261" customWidth="1"/>
    <col min="8951" max="8951" width="38.5703125" style="261" customWidth="1"/>
    <col min="8952" max="8952" width="11.5703125" style="261" customWidth="1"/>
    <col min="8953" max="8953" width="34" style="261" customWidth="1"/>
    <col min="8954" max="8970" width="11.5703125" style="261" customWidth="1"/>
    <col min="8971" max="9199" width="11.42578125" style="261"/>
    <col min="9200" max="9200" width="46" style="261" customWidth="1"/>
    <col min="9201" max="9202" width="13.140625" style="261" customWidth="1"/>
    <col min="9203" max="9203" width="13.85546875" style="261" bestFit="1" customWidth="1"/>
    <col min="9204" max="9206" width="13.85546875" style="261" customWidth="1"/>
    <col min="9207" max="9207" width="38.5703125" style="261" customWidth="1"/>
    <col min="9208" max="9208" width="11.5703125" style="261" customWidth="1"/>
    <col min="9209" max="9209" width="34" style="261" customWidth="1"/>
    <col min="9210" max="9226" width="11.5703125" style="261" customWidth="1"/>
    <col min="9227" max="9455" width="11.42578125" style="261"/>
    <col min="9456" max="9456" width="46" style="261" customWidth="1"/>
    <col min="9457" max="9458" width="13.140625" style="261" customWidth="1"/>
    <col min="9459" max="9459" width="13.85546875" style="261" bestFit="1" customWidth="1"/>
    <col min="9460" max="9462" width="13.85546875" style="261" customWidth="1"/>
    <col min="9463" max="9463" width="38.5703125" style="261" customWidth="1"/>
    <col min="9464" max="9464" width="11.5703125" style="261" customWidth="1"/>
    <col min="9465" max="9465" width="34" style="261" customWidth="1"/>
    <col min="9466" max="9482" width="11.5703125" style="261" customWidth="1"/>
    <col min="9483" max="9711" width="11.42578125" style="261"/>
    <col min="9712" max="9712" width="46" style="261" customWidth="1"/>
    <col min="9713" max="9714" width="13.140625" style="261" customWidth="1"/>
    <col min="9715" max="9715" width="13.85546875" style="261" bestFit="1" customWidth="1"/>
    <col min="9716" max="9718" width="13.85546875" style="261" customWidth="1"/>
    <col min="9719" max="9719" width="38.5703125" style="261" customWidth="1"/>
    <col min="9720" max="9720" width="11.5703125" style="261" customWidth="1"/>
    <col min="9721" max="9721" width="34" style="261" customWidth="1"/>
    <col min="9722" max="9738" width="11.5703125" style="261" customWidth="1"/>
    <col min="9739" max="9967" width="11.42578125" style="261"/>
    <col min="9968" max="9968" width="46" style="261" customWidth="1"/>
    <col min="9969" max="9970" width="13.140625" style="261" customWidth="1"/>
    <col min="9971" max="9971" width="13.85546875" style="261" bestFit="1" customWidth="1"/>
    <col min="9972" max="9974" width="13.85546875" style="261" customWidth="1"/>
    <col min="9975" max="9975" width="38.5703125" style="261" customWidth="1"/>
    <col min="9976" max="9976" width="11.5703125" style="261" customWidth="1"/>
    <col min="9977" max="9977" width="34" style="261" customWidth="1"/>
    <col min="9978" max="9994" width="11.5703125" style="261" customWidth="1"/>
    <col min="9995" max="10223" width="11.42578125" style="261"/>
    <col min="10224" max="10224" width="46" style="261" customWidth="1"/>
    <col min="10225" max="10226" width="13.140625" style="261" customWidth="1"/>
    <col min="10227" max="10227" width="13.85546875" style="261" bestFit="1" customWidth="1"/>
    <col min="10228" max="10230" width="13.85546875" style="261" customWidth="1"/>
    <col min="10231" max="10231" width="38.5703125" style="261" customWidth="1"/>
    <col min="10232" max="10232" width="11.5703125" style="261" customWidth="1"/>
    <col min="10233" max="10233" width="34" style="261" customWidth="1"/>
    <col min="10234" max="10250" width="11.5703125" style="261" customWidth="1"/>
    <col min="10251" max="10479" width="11.42578125" style="261"/>
    <col min="10480" max="10480" width="46" style="261" customWidth="1"/>
    <col min="10481" max="10482" width="13.140625" style="261" customWidth="1"/>
    <col min="10483" max="10483" width="13.85546875" style="261" bestFit="1" customWidth="1"/>
    <col min="10484" max="10486" width="13.85546875" style="261" customWidth="1"/>
    <col min="10487" max="10487" width="38.5703125" style="261" customWidth="1"/>
    <col min="10488" max="10488" width="11.5703125" style="261" customWidth="1"/>
    <col min="10489" max="10489" width="34" style="261" customWidth="1"/>
    <col min="10490" max="10506" width="11.5703125" style="261" customWidth="1"/>
    <col min="10507" max="10735" width="11.42578125" style="261"/>
    <col min="10736" max="10736" width="46" style="261" customWidth="1"/>
    <col min="10737" max="10738" width="13.140625" style="261" customWidth="1"/>
    <col min="10739" max="10739" width="13.85546875" style="261" bestFit="1" customWidth="1"/>
    <col min="10740" max="10742" width="13.85546875" style="261" customWidth="1"/>
    <col min="10743" max="10743" width="38.5703125" style="261" customWidth="1"/>
    <col min="10744" max="10744" width="11.5703125" style="261" customWidth="1"/>
    <col min="10745" max="10745" width="34" style="261" customWidth="1"/>
    <col min="10746" max="10762" width="11.5703125" style="261" customWidth="1"/>
    <col min="10763" max="10991" width="11.42578125" style="261"/>
    <col min="10992" max="10992" width="46" style="261" customWidth="1"/>
    <col min="10993" max="10994" width="13.140625" style="261" customWidth="1"/>
    <col min="10995" max="10995" width="13.85546875" style="261" bestFit="1" customWidth="1"/>
    <col min="10996" max="10998" width="13.85546875" style="261" customWidth="1"/>
    <col min="10999" max="10999" width="38.5703125" style="261" customWidth="1"/>
    <col min="11000" max="11000" width="11.5703125" style="261" customWidth="1"/>
    <col min="11001" max="11001" width="34" style="261" customWidth="1"/>
    <col min="11002" max="11018" width="11.5703125" style="261" customWidth="1"/>
    <col min="11019" max="11247" width="11.42578125" style="261"/>
    <col min="11248" max="11248" width="46" style="261" customWidth="1"/>
    <col min="11249" max="11250" width="13.140625" style="261" customWidth="1"/>
    <col min="11251" max="11251" width="13.85546875" style="261" bestFit="1" customWidth="1"/>
    <col min="11252" max="11254" width="13.85546875" style="261" customWidth="1"/>
    <col min="11255" max="11255" width="38.5703125" style="261" customWidth="1"/>
    <col min="11256" max="11256" width="11.5703125" style="261" customWidth="1"/>
    <col min="11257" max="11257" width="34" style="261" customWidth="1"/>
    <col min="11258" max="11274" width="11.5703125" style="261" customWidth="1"/>
    <col min="11275" max="11503" width="11.42578125" style="261"/>
    <col min="11504" max="11504" width="46" style="261" customWidth="1"/>
    <col min="11505" max="11506" width="13.140625" style="261" customWidth="1"/>
    <col min="11507" max="11507" width="13.85546875" style="261" bestFit="1" customWidth="1"/>
    <col min="11508" max="11510" width="13.85546875" style="261" customWidth="1"/>
    <col min="11511" max="11511" width="38.5703125" style="261" customWidth="1"/>
    <col min="11512" max="11512" width="11.5703125" style="261" customWidth="1"/>
    <col min="11513" max="11513" width="34" style="261" customWidth="1"/>
    <col min="11514" max="11530" width="11.5703125" style="261" customWidth="1"/>
    <col min="11531" max="11759" width="11.42578125" style="261"/>
    <col min="11760" max="11760" width="46" style="261" customWidth="1"/>
    <col min="11761" max="11762" width="13.140625" style="261" customWidth="1"/>
    <col min="11763" max="11763" width="13.85546875" style="261" bestFit="1" customWidth="1"/>
    <col min="11764" max="11766" width="13.85546875" style="261" customWidth="1"/>
    <col min="11767" max="11767" width="38.5703125" style="261" customWidth="1"/>
    <col min="11768" max="11768" width="11.5703125" style="261" customWidth="1"/>
    <col min="11769" max="11769" width="34" style="261" customWidth="1"/>
    <col min="11770" max="11786" width="11.5703125" style="261" customWidth="1"/>
    <col min="11787" max="12015" width="11.42578125" style="261"/>
    <col min="12016" max="12016" width="46" style="261" customWidth="1"/>
    <col min="12017" max="12018" width="13.140625" style="261" customWidth="1"/>
    <col min="12019" max="12019" width="13.85546875" style="261" bestFit="1" customWidth="1"/>
    <col min="12020" max="12022" width="13.85546875" style="261" customWidth="1"/>
    <col min="12023" max="12023" width="38.5703125" style="261" customWidth="1"/>
    <col min="12024" max="12024" width="11.5703125" style="261" customWidth="1"/>
    <col min="12025" max="12025" width="34" style="261" customWidth="1"/>
    <col min="12026" max="12042" width="11.5703125" style="261" customWidth="1"/>
    <col min="12043" max="12271" width="11.42578125" style="261"/>
    <col min="12272" max="12272" width="46" style="261" customWidth="1"/>
    <col min="12273" max="12274" width="13.140625" style="261" customWidth="1"/>
    <col min="12275" max="12275" width="13.85546875" style="261" bestFit="1" customWidth="1"/>
    <col min="12276" max="12278" width="13.85546875" style="261" customWidth="1"/>
    <col min="12279" max="12279" width="38.5703125" style="261" customWidth="1"/>
    <col min="12280" max="12280" width="11.5703125" style="261" customWidth="1"/>
    <col min="12281" max="12281" width="34" style="261" customWidth="1"/>
    <col min="12282" max="12298" width="11.5703125" style="261" customWidth="1"/>
    <col min="12299" max="12527" width="11.42578125" style="261"/>
    <col min="12528" max="12528" width="46" style="261" customWidth="1"/>
    <col min="12529" max="12530" width="13.140625" style="261" customWidth="1"/>
    <col min="12531" max="12531" width="13.85546875" style="261" bestFit="1" customWidth="1"/>
    <col min="12532" max="12534" width="13.85546875" style="261" customWidth="1"/>
    <col min="12535" max="12535" width="38.5703125" style="261" customWidth="1"/>
    <col min="12536" max="12536" width="11.5703125" style="261" customWidth="1"/>
    <col min="12537" max="12537" width="34" style="261" customWidth="1"/>
    <col min="12538" max="12554" width="11.5703125" style="261" customWidth="1"/>
    <col min="12555" max="12783" width="11.42578125" style="261"/>
    <col min="12784" max="12784" width="46" style="261" customWidth="1"/>
    <col min="12785" max="12786" width="13.140625" style="261" customWidth="1"/>
    <col min="12787" max="12787" width="13.85546875" style="261" bestFit="1" customWidth="1"/>
    <col min="12788" max="12790" width="13.85546875" style="261" customWidth="1"/>
    <col min="12791" max="12791" width="38.5703125" style="261" customWidth="1"/>
    <col min="12792" max="12792" width="11.5703125" style="261" customWidth="1"/>
    <col min="12793" max="12793" width="34" style="261" customWidth="1"/>
    <col min="12794" max="12810" width="11.5703125" style="261" customWidth="1"/>
    <col min="12811" max="13039" width="11.42578125" style="261"/>
    <col min="13040" max="13040" width="46" style="261" customWidth="1"/>
    <col min="13041" max="13042" width="13.140625" style="261" customWidth="1"/>
    <col min="13043" max="13043" width="13.85546875" style="261" bestFit="1" customWidth="1"/>
    <col min="13044" max="13046" width="13.85546875" style="261" customWidth="1"/>
    <col min="13047" max="13047" width="38.5703125" style="261" customWidth="1"/>
    <col min="13048" max="13048" width="11.5703125" style="261" customWidth="1"/>
    <col min="13049" max="13049" width="34" style="261" customWidth="1"/>
    <col min="13050" max="13066" width="11.5703125" style="261" customWidth="1"/>
    <col min="13067" max="13295" width="11.42578125" style="261"/>
    <col min="13296" max="13296" width="46" style="261" customWidth="1"/>
    <col min="13297" max="13298" width="13.140625" style="261" customWidth="1"/>
    <col min="13299" max="13299" width="13.85546875" style="261" bestFit="1" customWidth="1"/>
    <col min="13300" max="13302" width="13.85546875" style="261" customWidth="1"/>
    <col min="13303" max="13303" width="38.5703125" style="261" customWidth="1"/>
    <col min="13304" max="13304" width="11.5703125" style="261" customWidth="1"/>
    <col min="13305" max="13305" width="34" style="261" customWidth="1"/>
    <col min="13306" max="13322" width="11.5703125" style="261" customWidth="1"/>
    <col min="13323" max="13551" width="11.42578125" style="261"/>
    <col min="13552" max="13552" width="46" style="261" customWidth="1"/>
    <col min="13553" max="13554" width="13.140625" style="261" customWidth="1"/>
    <col min="13555" max="13555" width="13.85546875" style="261" bestFit="1" customWidth="1"/>
    <col min="13556" max="13558" width="13.85546875" style="261" customWidth="1"/>
    <col min="13559" max="13559" width="38.5703125" style="261" customWidth="1"/>
    <col min="13560" max="13560" width="11.5703125" style="261" customWidth="1"/>
    <col min="13561" max="13561" width="34" style="261" customWidth="1"/>
    <col min="13562" max="13578" width="11.5703125" style="261" customWidth="1"/>
    <col min="13579" max="13807" width="11.42578125" style="261"/>
    <col min="13808" max="13808" width="46" style="261" customWidth="1"/>
    <col min="13809" max="13810" width="13.140625" style="261" customWidth="1"/>
    <col min="13811" max="13811" width="13.85546875" style="261" bestFit="1" customWidth="1"/>
    <col min="13812" max="13814" width="13.85546875" style="261" customWidth="1"/>
    <col min="13815" max="13815" width="38.5703125" style="261" customWidth="1"/>
    <col min="13816" max="13816" width="11.5703125" style="261" customWidth="1"/>
    <col min="13817" max="13817" width="34" style="261" customWidth="1"/>
    <col min="13818" max="13834" width="11.5703125" style="261" customWidth="1"/>
    <col min="13835" max="14063" width="11.42578125" style="261"/>
    <col min="14064" max="14064" width="46" style="261" customWidth="1"/>
    <col min="14065" max="14066" width="13.140625" style="261" customWidth="1"/>
    <col min="14067" max="14067" width="13.85546875" style="261" bestFit="1" customWidth="1"/>
    <col min="14068" max="14070" width="13.85546875" style="261" customWidth="1"/>
    <col min="14071" max="14071" width="38.5703125" style="261" customWidth="1"/>
    <col min="14072" max="14072" width="11.5703125" style="261" customWidth="1"/>
    <col min="14073" max="14073" width="34" style="261" customWidth="1"/>
    <col min="14074" max="14090" width="11.5703125" style="261" customWidth="1"/>
    <col min="14091" max="14319" width="11.42578125" style="261"/>
    <col min="14320" max="14320" width="46" style="261" customWidth="1"/>
    <col min="14321" max="14322" width="13.140625" style="261" customWidth="1"/>
    <col min="14323" max="14323" width="13.85546875" style="261" bestFit="1" customWidth="1"/>
    <col min="14324" max="14326" width="13.85546875" style="261" customWidth="1"/>
    <col min="14327" max="14327" width="38.5703125" style="261" customWidth="1"/>
    <col min="14328" max="14328" width="11.5703125" style="261" customWidth="1"/>
    <col min="14329" max="14329" width="34" style="261" customWidth="1"/>
    <col min="14330" max="14346" width="11.5703125" style="261" customWidth="1"/>
    <col min="14347" max="14575" width="11.42578125" style="261"/>
    <col min="14576" max="14576" width="46" style="261" customWidth="1"/>
    <col min="14577" max="14578" width="13.140625" style="261" customWidth="1"/>
    <col min="14579" max="14579" width="13.85546875" style="261" bestFit="1" customWidth="1"/>
    <col min="14580" max="14582" width="13.85546875" style="261" customWidth="1"/>
    <col min="14583" max="14583" width="38.5703125" style="261" customWidth="1"/>
    <col min="14584" max="14584" width="11.5703125" style="261" customWidth="1"/>
    <col min="14585" max="14585" width="34" style="261" customWidth="1"/>
    <col min="14586" max="14602" width="11.5703125" style="261" customWidth="1"/>
    <col min="14603" max="14831" width="11.42578125" style="261"/>
    <col min="14832" max="14832" width="46" style="261" customWidth="1"/>
    <col min="14833" max="14834" width="13.140625" style="261" customWidth="1"/>
    <col min="14835" max="14835" width="13.85546875" style="261" bestFit="1" customWidth="1"/>
    <col min="14836" max="14838" width="13.85546875" style="261" customWidth="1"/>
    <col min="14839" max="14839" width="38.5703125" style="261" customWidth="1"/>
    <col min="14840" max="14840" width="11.5703125" style="261" customWidth="1"/>
    <col min="14841" max="14841" width="34" style="261" customWidth="1"/>
    <col min="14842" max="14858" width="11.5703125" style="261" customWidth="1"/>
    <col min="14859" max="15087" width="11.42578125" style="261"/>
    <col min="15088" max="15088" width="46" style="261" customWidth="1"/>
    <col min="15089" max="15090" width="13.140625" style="261" customWidth="1"/>
    <col min="15091" max="15091" width="13.85546875" style="261" bestFit="1" customWidth="1"/>
    <col min="15092" max="15094" width="13.85546875" style="261" customWidth="1"/>
    <col min="15095" max="15095" width="38.5703125" style="261" customWidth="1"/>
    <col min="15096" max="15096" width="11.5703125" style="261" customWidth="1"/>
    <col min="15097" max="15097" width="34" style="261" customWidth="1"/>
    <col min="15098" max="15114" width="11.5703125" style="261" customWidth="1"/>
    <col min="15115" max="15343" width="11.42578125" style="261"/>
    <col min="15344" max="15344" width="46" style="261" customWidth="1"/>
    <col min="15345" max="15346" width="13.140625" style="261" customWidth="1"/>
    <col min="15347" max="15347" width="13.85546875" style="261" bestFit="1" customWidth="1"/>
    <col min="15348" max="15350" width="13.85546875" style="261" customWidth="1"/>
    <col min="15351" max="15351" width="38.5703125" style="261" customWidth="1"/>
    <col min="15352" max="15352" width="11.5703125" style="261" customWidth="1"/>
    <col min="15353" max="15353" width="34" style="261" customWidth="1"/>
    <col min="15354" max="15370" width="11.5703125" style="261" customWidth="1"/>
    <col min="15371" max="15599" width="11.42578125" style="261"/>
    <col min="15600" max="15600" width="46" style="261" customWidth="1"/>
    <col min="15601" max="15602" width="13.140625" style="261" customWidth="1"/>
    <col min="15603" max="15603" width="13.85546875" style="261" bestFit="1" customWidth="1"/>
    <col min="15604" max="15606" width="13.85546875" style="261" customWidth="1"/>
    <col min="15607" max="15607" width="38.5703125" style="261" customWidth="1"/>
    <col min="15608" max="15608" width="11.5703125" style="261" customWidth="1"/>
    <col min="15609" max="15609" width="34" style="261" customWidth="1"/>
    <col min="15610" max="15626" width="11.5703125" style="261" customWidth="1"/>
    <col min="15627" max="15855" width="11.42578125" style="261"/>
    <col min="15856" max="15856" width="46" style="261" customWidth="1"/>
    <col min="15857" max="15858" width="13.140625" style="261" customWidth="1"/>
    <col min="15859" max="15859" width="13.85546875" style="261" bestFit="1" customWidth="1"/>
    <col min="15860" max="15862" width="13.85546875" style="261" customWidth="1"/>
    <col min="15863" max="15863" width="38.5703125" style="261" customWidth="1"/>
    <col min="15864" max="15864" width="11.5703125" style="261" customWidth="1"/>
    <col min="15865" max="15865" width="34" style="261" customWidth="1"/>
    <col min="15866" max="15882" width="11.5703125" style="261" customWidth="1"/>
    <col min="15883" max="16111" width="11.42578125" style="261"/>
    <col min="16112" max="16112" width="46" style="261" customWidth="1"/>
    <col min="16113" max="16114" width="13.140625" style="261" customWidth="1"/>
    <col min="16115" max="16115" width="13.85546875" style="261" bestFit="1" customWidth="1"/>
    <col min="16116" max="16118" width="13.85546875" style="261" customWidth="1"/>
    <col min="16119" max="16119" width="38.5703125" style="261" customWidth="1"/>
    <col min="16120" max="16120" width="11.5703125" style="261" customWidth="1"/>
    <col min="16121" max="16121" width="34" style="261" customWidth="1"/>
    <col min="16122" max="16138" width="11.5703125" style="261" customWidth="1"/>
    <col min="16139" max="16384" width="11.42578125" style="261"/>
  </cols>
  <sheetData>
    <row r="1" spans="1:24" s="260" customFormat="1">
      <c r="A1" s="503" t="s">
        <v>211</v>
      </c>
      <c r="B1" s="504"/>
      <c r="C1" s="504"/>
      <c r="D1" s="504"/>
      <c r="E1" s="505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260" customFormat="1">
      <c r="A2" s="506" t="s">
        <v>212</v>
      </c>
      <c r="B2" s="507"/>
      <c r="C2" s="507"/>
      <c r="D2" s="507"/>
      <c r="E2" s="508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s="765" t="s">
        <v>4</v>
      </c>
      <c r="B3" s="30"/>
      <c r="C3" s="30"/>
      <c r="D3" s="30"/>
      <c r="E3" s="766"/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27.75" customHeight="1">
      <c r="A4" s="1086" t="s">
        <v>213</v>
      </c>
      <c r="B4" s="761" t="s">
        <v>420</v>
      </c>
      <c r="C4" s="761" t="s">
        <v>421</v>
      </c>
      <c r="D4" s="761" t="s">
        <v>422</v>
      </c>
      <c r="E4" s="1091" t="s">
        <v>277</v>
      </c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5.75" customHeight="1">
      <c r="A5" s="509" t="s">
        <v>216</v>
      </c>
      <c r="B5" s="24">
        <v>801304</v>
      </c>
      <c r="C5" s="24">
        <v>1655730</v>
      </c>
      <c r="D5" s="24">
        <v>2675160</v>
      </c>
      <c r="E5" s="24">
        <f t="shared" ref="E5:E11" si="0">SUM(B5:D5)</f>
        <v>5132194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" customHeight="1">
      <c r="A6" s="509" t="s">
        <v>217</v>
      </c>
      <c r="B6" s="24">
        <v>183925</v>
      </c>
      <c r="C6" s="24">
        <v>274836</v>
      </c>
      <c r="D6" s="24">
        <v>652900</v>
      </c>
      <c r="E6" s="24">
        <f>SUM(B6:D6)</f>
        <v>1111661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509" t="s">
        <v>218</v>
      </c>
      <c r="B7" s="24">
        <v>17323</v>
      </c>
      <c r="C7" s="24">
        <v>66963</v>
      </c>
      <c r="D7" s="24">
        <v>78941</v>
      </c>
      <c r="E7" s="24">
        <f t="shared" si="0"/>
        <v>163227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509" t="s">
        <v>99</v>
      </c>
      <c r="B8" s="24">
        <v>9913</v>
      </c>
      <c r="C8" s="24">
        <v>46810</v>
      </c>
      <c r="D8" s="24">
        <v>61188</v>
      </c>
      <c r="E8" s="24">
        <f t="shared" si="0"/>
        <v>117911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509" t="s">
        <v>219</v>
      </c>
      <c r="B9" s="24">
        <v>7862</v>
      </c>
      <c r="C9" s="24">
        <v>11401</v>
      </c>
      <c r="D9" s="24">
        <v>13970</v>
      </c>
      <c r="E9" s="24">
        <f t="shared" si="0"/>
        <v>33233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250" t="s">
        <v>220</v>
      </c>
      <c r="B10" s="24">
        <v>5403</v>
      </c>
      <c r="C10" s="24">
        <v>10803</v>
      </c>
      <c r="D10" s="24">
        <v>16640</v>
      </c>
      <c r="E10" s="24">
        <f t="shared" si="0"/>
        <v>32846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250" t="s">
        <v>221</v>
      </c>
      <c r="B11" s="24">
        <v>3018</v>
      </c>
      <c r="C11" s="24">
        <v>7581</v>
      </c>
      <c r="D11" s="24">
        <v>14224</v>
      </c>
      <c r="E11" s="24">
        <f t="shared" si="0"/>
        <v>24823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20.25" customHeight="1">
      <c r="A12" s="762" t="s">
        <v>222</v>
      </c>
      <c r="B12" s="878">
        <f>SUM(B5:B11)</f>
        <v>1028748</v>
      </c>
      <c r="C12" s="878">
        <f>SUM(C5:C11)</f>
        <v>2074124</v>
      </c>
      <c r="D12" s="878">
        <f>SUM(D5:D11)</f>
        <v>3513023</v>
      </c>
      <c r="E12" s="878">
        <f>SUM(E5:E11)</f>
        <v>6615895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15.75" customHeight="1">
      <c r="A13" s="509" t="s">
        <v>223</v>
      </c>
      <c r="B13" s="548">
        <v>16830</v>
      </c>
      <c r="C13" s="548">
        <v>60137</v>
      </c>
      <c r="D13" s="548">
        <v>67452</v>
      </c>
      <c r="E13" s="24">
        <f>SUM(B13:D13)</f>
        <v>144419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" customHeight="1">
      <c r="A14" s="509" t="s">
        <v>224</v>
      </c>
      <c r="B14" s="548">
        <v>5708</v>
      </c>
      <c r="C14" s="548">
        <v>16177</v>
      </c>
      <c r="D14" s="548">
        <v>16969</v>
      </c>
      <c r="E14" s="24">
        <f>SUM(B14:D14)</f>
        <v>38854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509" t="s">
        <v>100</v>
      </c>
      <c r="B15" s="24">
        <v>894300</v>
      </c>
      <c r="C15" s="24">
        <v>1788056</v>
      </c>
      <c r="D15" s="24">
        <v>2754118</v>
      </c>
      <c r="E15" s="24">
        <f>SUM(B15:D15)</f>
        <v>5436474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509" t="s">
        <v>225</v>
      </c>
      <c r="B16" s="548">
        <v>3612</v>
      </c>
      <c r="C16" s="548">
        <v>7475</v>
      </c>
      <c r="D16" s="548">
        <v>10647</v>
      </c>
      <c r="E16" s="24">
        <f>SUM(B16:D16)</f>
        <v>21734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763" t="s">
        <v>423</v>
      </c>
      <c r="B17" s="24">
        <v>7944</v>
      </c>
      <c r="C17" s="24">
        <v>15884</v>
      </c>
      <c r="D17" s="24">
        <v>24466</v>
      </c>
      <c r="E17" s="24">
        <f>SUM(B17:D17)</f>
        <v>48294</v>
      </c>
      <c r="F17" s="262"/>
      <c r="G17" s="262"/>
      <c r="H17" s="265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763" t="s">
        <v>426</v>
      </c>
      <c r="B18" s="24">
        <v>3355</v>
      </c>
      <c r="C18" s="24">
        <v>6705</v>
      </c>
      <c r="D18" s="24">
        <v>10329</v>
      </c>
      <c r="E18" s="24">
        <f t="shared" ref="E18:E29" si="1">SUM(B18:D18)</f>
        <v>20389</v>
      </c>
      <c r="F18" s="262"/>
      <c r="G18" s="262"/>
      <c r="H18" s="265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509" t="s">
        <v>425</v>
      </c>
      <c r="B19" s="24">
        <v>152769</v>
      </c>
      <c r="C19" s="24">
        <v>305444</v>
      </c>
      <c r="D19" s="24">
        <v>470472</v>
      </c>
      <c r="E19" s="24">
        <f t="shared" si="1"/>
        <v>928685</v>
      </c>
      <c r="F19" s="262"/>
      <c r="G19" s="262"/>
      <c r="H19" s="265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509" t="s">
        <v>424</v>
      </c>
      <c r="B20" s="24">
        <v>60783</v>
      </c>
      <c r="C20" s="24">
        <v>121528</v>
      </c>
      <c r="D20" s="24">
        <v>187188</v>
      </c>
      <c r="E20" s="24">
        <f t="shared" si="1"/>
        <v>369499</v>
      </c>
      <c r="F20" s="262"/>
      <c r="G20" s="262"/>
      <c r="H20" s="265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509" t="s">
        <v>619</v>
      </c>
      <c r="B21" s="24">
        <v>10665</v>
      </c>
      <c r="C21" s="24">
        <v>21324</v>
      </c>
      <c r="D21" s="24">
        <v>32845</v>
      </c>
      <c r="E21" s="24">
        <f t="shared" si="1"/>
        <v>64834</v>
      </c>
      <c r="F21" s="262"/>
      <c r="G21" s="262"/>
      <c r="H21" s="266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764" t="s">
        <v>226</v>
      </c>
      <c r="B22" s="548">
        <v>0</v>
      </c>
      <c r="C22" s="548">
        <v>-2505</v>
      </c>
      <c r="D22" s="548">
        <v>-3859</v>
      </c>
      <c r="E22" s="24">
        <f t="shared" si="1"/>
        <v>-6364</v>
      </c>
      <c r="F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509" t="s">
        <v>227</v>
      </c>
      <c r="B23" s="548">
        <v>10106</v>
      </c>
      <c r="C23" s="548">
        <v>24720</v>
      </c>
      <c r="D23" s="548">
        <v>40869</v>
      </c>
      <c r="E23" s="24">
        <f>SUM(B23:D23)</f>
        <v>75695</v>
      </c>
      <c r="F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509" t="s">
        <v>228</v>
      </c>
      <c r="B24" s="548">
        <v>1594</v>
      </c>
      <c r="C24" s="548">
        <v>1864</v>
      </c>
      <c r="D24" s="548">
        <v>2499</v>
      </c>
      <c r="E24" s="24">
        <f t="shared" si="1"/>
        <v>5957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509" t="s">
        <v>229</v>
      </c>
      <c r="B25" s="548">
        <v>308</v>
      </c>
      <c r="C25" s="548">
        <v>2071</v>
      </c>
      <c r="D25" s="548">
        <v>1784</v>
      </c>
      <c r="E25" s="24">
        <f t="shared" si="1"/>
        <v>4163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509" t="s">
        <v>136</v>
      </c>
      <c r="B26" s="24">
        <v>-1253</v>
      </c>
      <c r="C26" s="24">
        <v>0</v>
      </c>
      <c r="D26" s="24">
        <v>3</v>
      </c>
      <c r="E26" s="24">
        <f>SUM(B26:D26)</f>
        <v>-1250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25" customHeight="1">
      <c r="A27" s="762" t="s">
        <v>230</v>
      </c>
      <c r="B27" s="878">
        <f>SUM(B13:B26)</f>
        <v>1166721</v>
      </c>
      <c r="C27" s="878">
        <f>SUM(C13:C26)</f>
        <v>2368880</v>
      </c>
      <c r="D27" s="878">
        <f>SUM(D13:D26)</f>
        <v>3615782</v>
      </c>
      <c r="E27" s="878">
        <f>SUM(E13:E26)</f>
        <v>7151383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509" t="s">
        <v>231</v>
      </c>
      <c r="B28" s="548">
        <v>6097</v>
      </c>
      <c r="C28" s="548">
        <v>12500</v>
      </c>
      <c r="D28" s="548">
        <v>25676</v>
      </c>
      <c r="E28" s="24">
        <f t="shared" si="1"/>
        <v>44273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15" customHeight="1">
      <c r="A29" s="509" t="s">
        <v>232</v>
      </c>
      <c r="B29" s="548">
        <v>2980</v>
      </c>
      <c r="C29" s="548">
        <v>17428</v>
      </c>
      <c r="D29" s="548">
        <v>42117</v>
      </c>
      <c r="E29" s="24">
        <f t="shared" si="1"/>
        <v>62525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1" customHeight="1">
      <c r="A30" s="762" t="s">
        <v>233</v>
      </c>
      <c r="B30" s="878">
        <f>SUM(B28:B29)</f>
        <v>9077</v>
      </c>
      <c r="C30" s="878">
        <f>SUM(C28:C29)</f>
        <v>29928</v>
      </c>
      <c r="D30" s="878">
        <f>SUM(D28:D29)</f>
        <v>67793</v>
      </c>
      <c r="E30" s="878">
        <f>SUM(E28:E29)</f>
        <v>106798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7" customHeight="1">
      <c r="A31" s="515" t="s">
        <v>234</v>
      </c>
      <c r="B31" s="1087">
        <f>+B12+B27+B30</f>
        <v>2204546</v>
      </c>
      <c r="C31" s="1087">
        <f>+C12+C27+C30</f>
        <v>4472932</v>
      </c>
      <c r="D31" s="1087">
        <f>+D12+D27+D30</f>
        <v>7196598</v>
      </c>
      <c r="E31" s="1087">
        <f>+E12+E27+E30</f>
        <v>13874076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5.5" customHeight="1">
      <c r="A32" s="1088" t="s">
        <v>560</v>
      </c>
      <c r="B32" s="1089"/>
      <c r="C32" s="1089"/>
      <c r="D32" s="1089"/>
      <c r="E32" s="1090"/>
      <c r="F32" s="267"/>
    </row>
    <row r="33" spans="1:10" ht="28.35" customHeight="1">
      <c r="A33" s="261"/>
      <c r="B33" s="23"/>
      <c r="C33" s="23"/>
      <c r="D33" s="23"/>
      <c r="E33" s="23"/>
      <c r="F33"/>
    </row>
    <row r="34" spans="1:10" ht="28.35" customHeight="1">
      <c r="A34" s="511"/>
      <c r="B34" s="23"/>
      <c r="C34" s="23"/>
      <c r="D34" s="23"/>
      <c r="E34" s="23"/>
      <c r="F34"/>
    </row>
    <row r="35" spans="1:10" ht="28.35" customHeight="1">
      <c r="A35" s="511"/>
      <c r="B35" s="23"/>
      <c r="C35" s="23"/>
      <c r="D35" s="23"/>
      <c r="E35" s="23"/>
      <c r="F35"/>
    </row>
    <row r="36" spans="1:10" s="262" customFormat="1" ht="15" customHeight="1">
      <c r="A36" s="512"/>
      <c r="B36" s="23"/>
      <c r="C36" s="23"/>
      <c r="D36" s="23"/>
      <c r="E36" s="23"/>
      <c r="F36"/>
      <c r="G36" s="115"/>
      <c r="H36" s="115"/>
      <c r="I36" s="115"/>
      <c r="J36" s="115"/>
    </row>
    <row r="37" spans="1:10" s="262" customFormat="1" ht="15" customHeight="1">
      <c r="A37" s="512"/>
      <c r="B37" s="23"/>
      <c r="C37" s="23"/>
      <c r="D37" s="23"/>
      <c r="E37" s="23"/>
      <c r="F37"/>
      <c r="G37" s="115"/>
      <c r="H37" s="115"/>
      <c r="I37" s="115"/>
      <c r="J37" s="115"/>
    </row>
    <row r="38" spans="1:10" s="262" customFormat="1" ht="15" customHeight="1">
      <c r="A38" s="512"/>
      <c r="B38" s="23"/>
      <c r="C38" s="23"/>
      <c r="D38" s="23"/>
      <c r="E38" s="23"/>
      <c r="F38"/>
      <c r="G38" s="115"/>
      <c r="H38" s="115"/>
      <c r="I38" s="115"/>
      <c r="J38" s="115"/>
    </row>
    <row r="39" spans="1:10" s="262" customFormat="1" ht="15" customHeight="1">
      <c r="A39" s="512"/>
      <c r="B39" s="23"/>
      <c r="C39" s="23"/>
      <c r="D39" s="23"/>
      <c r="E39" s="23"/>
      <c r="F39"/>
      <c r="G39" s="115"/>
      <c r="H39" s="115"/>
      <c r="I39" s="115"/>
      <c r="J39" s="115"/>
    </row>
    <row r="40" spans="1:10" s="262" customFormat="1" ht="15" customHeight="1">
      <c r="A40" s="512"/>
      <c r="B40" s="23"/>
      <c r="C40" s="23"/>
      <c r="D40" s="23"/>
      <c r="E40" s="23"/>
      <c r="F40"/>
      <c r="G40" s="115"/>
      <c r="H40" s="115"/>
      <c r="I40" s="115"/>
      <c r="J40" s="115"/>
    </row>
    <row r="41" spans="1:10" s="262" customFormat="1" ht="15" customHeight="1">
      <c r="A41" s="512"/>
      <c r="B41" s="23"/>
      <c r="C41" s="23"/>
      <c r="D41" s="23"/>
      <c r="E41" s="23"/>
      <c r="F41"/>
      <c r="G41" s="115"/>
      <c r="H41" s="115"/>
      <c r="I41" s="115"/>
      <c r="J41" s="115"/>
    </row>
    <row r="42" spans="1:10" s="262" customFormat="1" ht="15" customHeight="1">
      <c r="A42" s="512"/>
      <c r="B42" s="23"/>
      <c r="C42" s="23"/>
      <c r="D42" s="23"/>
      <c r="E42" s="23"/>
      <c r="F42"/>
      <c r="G42" s="115"/>
      <c r="H42" s="115"/>
      <c r="I42" s="115"/>
      <c r="J42" s="115"/>
    </row>
    <row r="43" spans="1:10" s="262" customFormat="1" ht="15" customHeight="1">
      <c r="A43" s="512"/>
      <c r="B43" s="23"/>
      <c r="C43" s="23"/>
      <c r="D43" s="23"/>
      <c r="E43" s="23"/>
      <c r="F43"/>
      <c r="G43" s="115"/>
      <c r="H43" s="115"/>
      <c r="I43" s="115"/>
      <c r="J43" s="115"/>
    </row>
    <row r="44" spans="1:10" s="262" customFormat="1" ht="15" customHeight="1">
      <c r="A44" s="512"/>
      <c r="B44" s="23"/>
      <c r="C44" s="23"/>
      <c r="D44" s="23"/>
      <c r="E44" s="23"/>
      <c r="F44"/>
      <c r="G44" s="115"/>
      <c r="H44" s="115"/>
      <c r="I44" s="115"/>
      <c r="J44" s="115"/>
    </row>
    <row r="45" spans="1:10" s="262" customFormat="1" ht="15" customHeight="1">
      <c r="A45" s="512"/>
      <c r="B45" s="23"/>
      <c r="C45" s="23"/>
      <c r="D45" s="23"/>
      <c r="E45" s="23"/>
      <c r="F45"/>
      <c r="G45" s="115"/>
      <c r="H45" s="115"/>
      <c r="I45" s="115"/>
      <c r="J45" s="115"/>
    </row>
    <row r="46" spans="1:10" s="262" customFormat="1" ht="15" customHeight="1">
      <c r="A46" s="512"/>
      <c r="B46" s="23"/>
      <c r="C46" s="23"/>
      <c r="D46" s="23"/>
      <c r="E46" s="23"/>
      <c r="F46"/>
      <c r="G46" s="115"/>
      <c r="H46" s="115"/>
      <c r="I46" s="115"/>
      <c r="J46" s="115"/>
    </row>
    <row r="47" spans="1:10" s="262" customFormat="1" ht="15" customHeight="1">
      <c r="A47" s="512"/>
      <c r="B47" s="23"/>
      <c r="C47" s="23"/>
      <c r="D47" s="23"/>
      <c r="E47" s="23"/>
      <c r="F47"/>
      <c r="G47" s="115"/>
      <c r="H47" s="115"/>
      <c r="I47" s="115"/>
      <c r="J47" s="115"/>
    </row>
    <row r="48" spans="1:10" s="262" customFormat="1" ht="15" customHeight="1">
      <c r="A48" s="512"/>
      <c r="B48" s="23"/>
      <c r="C48" s="23"/>
      <c r="D48" s="23"/>
      <c r="E48" s="23"/>
      <c r="F48"/>
      <c r="G48" s="115"/>
      <c r="H48" s="115"/>
      <c r="I48" s="115"/>
      <c r="J48" s="115"/>
    </row>
    <row r="49" spans="1:10" s="262" customFormat="1">
      <c r="A49" s="512"/>
      <c r="B49" s="23"/>
      <c r="C49" s="23"/>
      <c r="D49" s="23"/>
      <c r="E49" s="23"/>
      <c r="F49"/>
      <c r="G49" s="115"/>
      <c r="H49" s="115"/>
      <c r="I49" s="115"/>
      <c r="J49" s="115"/>
    </row>
    <row r="50" spans="1:10" s="262" customFormat="1">
      <c r="A50" s="512"/>
      <c r="B50" s="23"/>
      <c r="C50" s="23"/>
      <c r="D50" s="23"/>
      <c r="E50" s="23"/>
      <c r="F50"/>
      <c r="G50" s="115"/>
      <c r="H50" s="115"/>
      <c r="I50" s="115"/>
      <c r="J50" s="115"/>
    </row>
    <row r="51" spans="1:10" s="262" customFormat="1">
      <c r="A51" s="513"/>
      <c r="B51" s="23"/>
      <c r="C51" s="23"/>
      <c r="D51" s="23"/>
      <c r="E51" s="23"/>
      <c r="F51"/>
      <c r="G51" s="115"/>
      <c r="H51" s="115"/>
      <c r="I51" s="115"/>
      <c r="J51" s="115"/>
    </row>
    <row r="52" spans="1:10" s="262" customFormat="1">
      <c r="A52" s="512"/>
      <c r="B52" s="23"/>
      <c r="C52" s="23"/>
      <c r="D52" s="23"/>
      <c r="E52" s="23"/>
      <c r="F52"/>
      <c r="G52" s="115"/>
      <c r="H52" s="115"/>
      <c r="I52" s="115"/>
      <c r="J52" s="115"/>
    </row>
    <row r="53" spans="1:10" s="262" customFormat="1">
      <c r="A53" s="512"/>
      <c r="B53" s="23"/>
      <c r="C53" s="23"/>
      <c r="D53" s="23"/>
      <c r="E53" s="23"/>
      <c r="F53"/>
      <c r="G53" s="115"/>
      <c r="H53" s="115"/>
      <c r="I53" s="115"/>
      <c r="J53" s="115"/>
    </row>
    <row r="54" spans="1:10" s="262" customFormat="1">
      <c r="A54" s="514"/>
      <c r="B54" s="23"/>
      <c r="C54" s="23"/>
      <c r="D54" s="23"/>
      <c r="E54" s="23"/>
      <c r="F54"/>
      <c r="G54" s="115"/>
      <c r="H54" s="115"/>
      <c r="I54" s="115"/>
      <c r="J54" s="115"/>
    </row>
    <row r="55" spans="1:10" s="262" customFormat="1">
      <c r="A55" s="514"/>
      <c r="B55" s="23"/>
      <c r="C55" s="23"/>
      <c r="D55" s="23"/>
      <c r="E55" s="23"/>
      <c r="F55"/>
      <c r="G55" s="115"/>
      <c r="H55" s="115"/>
      <c r="I55" s="115"/>
      <c r="J55" s="115"/>
    </row>
    <row r="56" spans="1:10" s="262" customFormat="1">
      <c r="A56" s="512"/>
      <c r="B56" s="23"/>
      <c r="C56" s="23"/>
      <c r="D56" s="23"/>
      <c r="E56" s="23"/>
      <c r="F56"/>
      <c r="G56" s="115"/>
      <c r="H56" s="115"/>
      <c r="I56" s="115"/>
      <c r="J56" s="115"/>
    </row>
    <row r="57" spans="1:10" s="262" customFormat="1">
      <c r="A57" s="512"/>
      <c r="B57" s="23"/>
      <c r="C57" s="23"/>
      <c r="D57" s="23"/>
      <c r="E57" s="23"/>
      <c r="F57"/>
      <c r="G57" s="115"/>
      <c r="H57" s="115"/>
      <c r="I57" s="115"/>
      <c r="J57" s="115"/>
    </row>
    <row r="58" spans="1:10" s="262" customFormat="1">
      <c r="A58" s="512"/>
      <c r="B58" s="23"/>
      <c r="C58" s="23"/>
      <c r="D58" s="23"/>
      <c r="E58" s="23"/>
      <c r="F58"/>
      <c r="G58" s="115"/>
      <c r="H58" s="115"/>
      <c r="I58" s="115"/>
      <c r="J58" s="115"/>
    </row>
    <row r="59" spans="1:10" s="262" customFormat="1">
      <c r="A59" s="514"/>
      <c r="B59" s="23"/>
      <c r="C59" s="23"/>
      <c r="D59" s="23"/>
      <c r="E59" s="23"/>
      <c r="F59"/>
      <c r="G59" s="115"/>
      <c r="H59" s="115"/>
      <c r="I59" s="115"/>
      <c r="J59" s="115"/>
    </row>
    <row r="60" spans="1:10" s="262" customFormat="1">
      <c r="A60" s="514"/>
      <c r="B60" s="23"/>
      <c r="C60" s="23"/>
      <c r="D60" s="23"/>
      <c r="E60" s="23"/>
      <c r="F60"/>
      <c r="G60" s="115"/>
      <c r="H60" s="115"/>
      <c r="I60" s="115"/>
      <c r="J60" s="115"/>
    </row>
    <row r="61" spans="1:10" s="262" customFormat="1">
      <c r="A61" s="512"/>
      <c r="B61" s="23"/>
      <c r="C61" s="23"/>
      <c r="D61" s="23"/>
      <c r="E61" s="23"/>
      <c r="F61"/>
      <c r="G61" s="115"/>
      <c r="H61" s="115"/>
      <c r="I61" s="115"/>
      <c r="J61" s="115"/>
    </row>
    <row r="62" spans="1:10" s="262" customFormat="1">
      <c r="A62" s="512"/>
      <c r="B62" s="23"/>
      <c r="C62" s="23"/>
      <c r="D62" s="23"/>
      <c r="E62" s="23"/>
      <c r="F62"/>
      <c r="G62" s="115"/>
      <c r="H62" s="115"/>
      <c r="I62" s="115"/>
      <c r="J62" s="115"/>
    </row>
    <row r="63" spans="1:10" s="262" customFormat="1">
      <c r="A63" s="514"/>
      <c r="B63" s="23"/>
      <c r="C63" s="23"/>
      <c r="D63" s="23"/>
      <c r="E63" s="23"/>
      <c r="F63"/>
      <c r="G63" s="115"/>
      <c r="H63" s="115"/>
      <c r="I63" s="115"/>
      <c r="J63" s="115"/>
    </row>
    <row r="64" spans="1:10" s="262" customFormat="1">
      <c r="A64" s="514"/>
      <c r="B64" s="23"/>
      <c r="C64" s="23"/>
      <c r="D64" s="23"/>
      <c r="E64" s="23"/>
      <c r="F64"/>
      <c r="G64" s="115"/>
      <c r="H64" s="115"/>
      <c r="I64" s="115"/>
      <c r="J64" s="115"/>
    </row>
    <row r="65" spans="1:10" s="262" customFormat="1">
      <c r="A65" s="512"/>
      <c r="B65" s="23"/>
      <c r="C65" s="23"/>
      <c r="D65" s="23"/>
      <c r="E65" s="23"/>
      <c r="F65"/>
      <c r="G65" s="115"/>
      <c r="H65" s="115"/>
      <c r="I65" s="115"/>
      <c r="J65" s="115"/>
    </row>
    <row r="66" spans="1:10" s="262" customFormat="1">
      <c r="A66" s="512"/>
      <c r="B66" s="23"/>
      <c r="C66" s="23"/>
      <c r="D66" s="23"/>
      <c r="E66" s="23"/>
      <c r="F66"/>
      <c r="G66" s="115"/>
      <c r="H66" s="115"/>
      <c r="I66" s="115"/>
      <c r="J66" s="115"/>
    </row>
    <row r="67" spans="1:10" s="262" customFormat="1">
      <c r="A67" s="514"/>
      <c r="B67" s="23"/>
      <c r="C67" s="23"/>
      <c r="D67" s="23"/>
      <c r="E67" s="23"/>
      <c r="F67"/>
      <c r="G67" s="115"/>
      <c r="H67" s="115"/>
      <c r="I67" s="115"/>
      <c r="J67" s="115"/>
    </row>
    <row r="68" spans="1:10" s="262" customFormat="1">
      <c r="A68" s="514"/>
      <c r="B68" s="23"/>
      <c r="C68" s="23"/>
      <c r="D68" s="23"/>
      <c r="E68" s="23"/>
      <c r="F68"/>
      <c r="G68" s="115"/>
      <c r="H68" s="115"/>
      <c r="I68" s="115"/>
      <c r="J68" s="115"/>
    </row>
    <row r="69" spans="1:10" s="262" customFormat="1">
      <c r="A69" s="512"/>
      <c r="B69" s="23"/>
      <c r="C69" s="23"/>
      <c r="D69" s="23"/>
      <c r="E69" s="23"/>
      <c r="F69"/>
      <c r="G69" s="115"/>
      <c r="H69" s="115"/>
      <c r="I69" s="115"/>
      <c r="J69" s="115"/>
    </row>
    <row r="70" spans="1:10" s="262" customFormat="1">
      <c r="A70" s="512"/>
      <c r="B70" s="23"/>
      <c r="C70" s="23"/>
      <c r="D70" s="23"/>
      <c r="E70" s="23"/>
      <c r="F70"/>
      <c r="G70" s="115"/>
      <c r="H70" s="115"/>
      <c r="I70" s="115"/>
      <c r="J70" s="115"/>
    </row>
    <row r="71" spans="1:10" s="262" customFormat="1">
      <c r="A71" s="512"/>
      <c r="B71" s="23"/>
      <c r="C71" s="23"/>
      <c r="D71" s="23"/>
      <c r="E71" s="23"/>
      <c r="F71"/>
      <c r="G71" s="115"/>
      <c r="H71" s="115"/>
      <c r="I71" s="115"/>
      <c r="J71" s="115"/>
    </row>
    <row r="72" spans="1:10" s="262" customFormat="1">
      <c r="A72" s="512"/>
      <c r="B72" s="23"/>
      <c r="C72" s="23"/>
      <c r="D72" s="23"/>
      <c r="E72" s="23"/>
      <c r="F72"/>
      <c r="G72" s="115"/>
      <c r="H72" s="115"/>
      <c r="I72" s="115"/>
      <c r="J72" s="115"/>
    </row>
    <row r="73" spans="1:10" s="262" customFormat="1">
      <c r="A73" s="512"/>
      <c r="B73" s="23"/>
      <c r="C73" s="23"/>
      <c r="D73" s="23"/>
      <c r="E73" s="23"/>
      <c r="F73"/>
      <c r="G73" s="115"/>
      <c r="H73" s="115"/>
      <c r="I73" s="115"/>
      <c r="J73" s="115"/>
    </row>
    <row r="74" spans="1:10" s="262" customFormat="1">
      <c r="A74" s="512"/>
      <c r="B74" s="23"/>
      <c r="C74" s="23"/>
      <c r="D74" s="23"/>
      <c r="E74" s="23"/>
      <c r="F74"/>
      <c r="G74" s="115"/>
      <c r="H74" s="115"/>
      <c r="I74" s="115"/>
      <c r="J74" s="115"/>
    </row>
    <row r="75" spans="1:10" s="262" customFormat="1">
      <c r="A75" s="512"/>
      <c r="B75" s="23"/>
      <c r="C75" s="23"/>
      <c r="D75" s="23"/>
      <c r="E75" s="23"/>
      <c r="F75"/>
      <c r="G75" s="115"/>
      <c r="H75" s="115"/>
      <c r="I75" s="115"/>
      <c r="J75" s="115"/>
    </row>
    <row r="76" spans="1:10" s="262" customFormat="1">
      <c r="A76" s="512"/>
      <c r="B76" s="23"/>
      <c r="C76" s="23"/>
      <c r="D76" s="23"/>
      <c r="E76" s="23"/>
      <c r="F76"/>
      <c r="G76" s="115"/>
      <c r="H76" s="115"/>
      <c r="I76" s="115"/>
      <c r="J76" s="115"/>
    </row>
    <row r="77" spans="1:10" s="262" customFormat="1">
      <c r="A77" s="509"/>
      <c r="B77" s="23"/>
      <c r="C77" s="23"/>
      <c r="D77" s="23"/>
      <c r="E77" s="23"/>
      <c r="F77"/>
      <c r="G77" s="115"/>
      <c r="H77" s="115"/>
      <c r="I77" s="115"/>
      <c r="J77" s="115"/>
    </row>
    <row r="78" spans="1:10" s="262" customFormat="1">
      <c r="A78" s="509"/>
      <c r="B78" s="23"/>
      <c r="C78" s="23"/>
      <c r="D78" s="23"/>
      <c r="E78" s="23"/>
      <c r="F78"/>
      <c r="G78" s="115"/>
      <c r="H78" s="115"/>
      <c r="I78" s="115"/>
      <c r="J78" s="115"/>
    </row>
    <row r="79" spans="1:10" s="262" customFormat="1">
      <c r="A79" s="509"/>
      <c r="B79" s="23"/>
      <c r="C79" s="23"/>
      <c r="D79" s="23"/>
      <c r="E79" s="23"/>
      <c r="F79"/>
      <c r="G79" s="115"/>
      <c r="H79" s="115"/>
      <c r="I79" s="115"/>
      <c r="J79" s="115"/>
    </row>
    <row r="80" spans="1:10" s="262" customFormat="1">
      <c r="A80" s="509"/>
      <c r="B80" s="23"/>
      <c r="C80" s="23"/>
      <c r="D80" s="23"/>
      <c r="E80" s="23"/>
      <c r="F80"/>
      <c r="G80" s="115"/>
      <c r="H80" s="115"/>
      <c r="I80" s="115"/>
      <c r="J80" s="115"/>
    </row>
    <row r="81" spans="1:10" s="262" customFormat="1">
      <c r="A81" s="509"/>
      <c r="B81" s="23"/>
      <c r="C81" s="23"/>
      <c r="D81" s="23"/>
      <c r="E81" s="23"/>
      <c r="F81"/>
      <c r="G81" s="115"/>
      <c r="H81" s="115"/>
      <c r="I81" s="115"/>
      <c r="J81" s="115"/>
    </row>
    <row r="82" spans="1:10" s="262" customFormat="1">
      <c r="A82" s="509"/>
      <c r="B82" s="23"/>
      <c r="C82" s="23"/>
      <c r="D82" s="23"/>
      <c r="E82" s="23"/>
      <c r="F82"/>
      <c r="G82" s="115"/>
      <c r="H82" s="115"/>
      <c r="I82" s="115"/>
      <c r="J82" s="115"/>
    </row>
    <row r="83" spans="1:10" s="262" customFormat="1">
      <c r="A83" s="515"/>
      <c r="B83" s="23"/>
      <c r="C83" s="23"/>
      <c r="D83" s="23"/>
      <c r="E83" s="23"/>
      <c r="F83"/>
      <c r="G83" s="115"/>
      <c r="H83" s="115"/>
      <c r="I83" s="115"/>
      <c r="J83" s="115"/>
    </row>
    <row r="84" spans="1:10" s="262" customFormat="1">
      <c r="A84" s="509"/>
      <c r="B84" s="23"/>
      <c r="C84" s="23"/>
      <c r="D84" s="23"/>
      <c r="E84" s="23"/>
      <c r="F84"/>
      <c r="G84" s="115"/>
      <c r="H84" s="115"/>
      <c r="I84" s="115"/>
      <c r="J84" s="115"/>
    </row>
    <row r="85" spans="1:10" s="262" customFormat="1">
      <c r="A85" s="509"/>
      <c r="B85" s="23"/>
      <c r="C85" s="23"/>
      <c r="D85" s="23"/>
      <c r="E85" s="23"/>
      <c r="F85"/>
      <c r="G85" s="115"/>
      <c r="H85" s="115"/>
      <c r="I85" s="115"/>
      <c r="J85" s="115"/>
    </row>
    <row r="86" spans="1:10" s="262" customFormat="1">
      <c r="A86" s="509"/>
      <c r="B86" s="23"/>
      <c r="C86" s="23"/>
      <c r="D86" s="23"/>
      <c r="E86" s="23"/>
      <c r="F86"/>
      <c r="G86" s="115"/>
      <c r="H86" s="115"/>
      <c r="I86" s="115"/>
      <c r="J86" s="115"/>
    </row>
    <row r="87" spans="1:10" s="262" customFormat="1">
      <c r="A87" s="509"/>
      <c r="B87" s="23"/>
      <c r="C87" s="23"/>
      <c r="D87" s="23"/>
      <c r="E87" s="23"/>
      <c r="F87"/>
      <c r="G87" s="115"/>
      <c r="H87" s="115"/>
      <c r="I87" s="115"/>
      <c r="J87" s="115"/>
    </row>
    <row r="88" spans="1:10" s="262" customFormat="1">
      <c r="A88" s="509"/>
      <c r="B88" s="23"/>
      <c r="C88" s="23"/>
      <c r="D88" s="23"/>
      <c r="E88" s="23"/>
      <c r="F88"/>
      <c r="G88" s="115"/>
      <c r="H88" s="115"/>
      <c r="I88" s="115"/>
      <c r="J88" s="115"/>
    </row>
    <row r="89" spans="1:10" s="262" customFormat="1">
      <c r="A89" s="512"/>
      <c r="B89" s="23"/>
      <c r="C89" s="23"/>
      <c r="D89" s="23"/>
      <c r="E89" s="23"/>
      <c r="F89"/>
      <c r="G89" s="115"/>
      <c r="H89" s="115"/>
      <c r="I89" s="115"/>
      <c r="J89" s="115"/>
    </row>
    <row r="90" spans="1:10" s="262" customFormat="1">
      <c r="A90" s="512"/>
      <c r="B90" s="23"/>
      <c r="C90" s="23"/>
      <c r="D90" s="23"/>
      <c r="E90" s="23"/>
      <c r="F90"/>
      <c r="G90" s="115"/>
      <c r="H90" s="115"/>
      <c r="I90" s="115"/>
      <c r="J90" s="115"/>
    </row>
    <row r="91" spans="1:10" s="262" customFormat="1">
      <c r="A91" s="512"/>
      <c r="B91" s="23"/>
      <c r="C91" s="23"/>
      <c r="D91" s="23"/>
      <c r="E91" s="23"/>
      <c r="F91"/>
      <c r="G91" s="115"/>
      <c r="H91" s="115"/>
      <c r="I91" s="115"/>
      <c r="J91" s="115"/>
    </row>
    <row r="92" spans="1:10" s="262" customFormat="1">
      <c r="A92" s="512"/>
      <c r="B92" s="23"/>
      <c r="C92" s="23"/>
      <c r="D92" s="23"/>
      <c r="E92" s="23"/>
      <c r="F92"/>
      <c r="G92" s="115"/>
      <c r="H92" s="115"/>
      <c r="I92" s="115"/>
      <c r="J92" s="115"/>
    </row>
    <row r="93" spans="1:10" s="262" customFormat="1">
      <c r="A93" s="512"/>
      <c r="B93" s="23"/>
      <c r="C93" s="23"/>
      <c r="D93" s="23"/>
      <c r="E93" s="23"/>
      <c r="F93"/>
      <c r="G93" s="115"/>
      <c r="H93" s="115"/>
      <c r="I93" s="115"/>
      <c r="J93" s="115"/>
    </row>
    <row r="94" spans="1:10" s="262" customFormat="1">
      <c r="A94" s="512"/>
      <c r="B94" s="23"/>
      <c r="C94" s="23"/>
      <c r="D94" s="23"/>
      <c r="E94" s="23"/>
      <c r="F94"/>
      <c r="G94" s="115"/>
      <c r="H94" s="115"/>
      <c r="I94" s="115"/>
      <c r="J94" s="115"/>
    </row>
    <row r="95" spans="1:10" s="262" customFormat="1">
      <c r="A95" s="512"/>
      <c r="B95" s="23"/>
      <c r="C95" s="23"/>
      <c r="D95" s="23"/>
      <c r="E95" s="23"/>
      <c r="F95"/>
      <c r="G95" s="115"/>
      <c r="H95" s="115"/>
      <c r="I95" s="115"/>
      <c r="J95" s="115"/>
    </row>
    <row r="96" spans="1:10" s="262" customFormat="1">
      <c r="A96" s="512"/>
      <c r="B96" s="23"/>
      <c r="C96" s="23"/>
      <c r="D96" s="23"/>
      <c r="E96" s="23"/>
      <c r="F96"/>
      <c r="G96" s="115"/>
      <c r="H96" s="115"/>
      <c r="I96" s="115"/>
      <c r="J96" s="115"/>
    </row>
    <row r="97" spans="1:10" s="262" customFormat="1">
      <c r="A97" s="512"/>
      <c r="B97" s="23"/>
      <c r="C97" s="23"/>
      <c r="D97" s="23"/>
      <c r="E97" s="23"/>
      <c r="F97"/>
      <c r="G97" s="115"/>
      <c r="H97" s="115"/>
      <c r="I97" s="115"/>
      <c r="J97" s="115"/>
    </row>
    <row r="98" spans="1:10" s="262" customFormat="1">
      <c r="A98" s="512"/>
      <c r="B98" s="23"/>
      <c r="C98" s="23"/>
      <c r="D98" s="23"/>
      <c r="E98" s="23"/>
      <c r="F98"/>
      <c r="G98" s="115"/>
      <c r="H98" s="115"/>
      <c r="I98" s="115"/>
      <c r="J98" s="115"/>
    </row>
    <row r="99" spans="1:10" s="262" customFormat="1">
      <c r="A99" s="512"/>
      <c r="B99" s="23"/>
      <c r="C99" s="23"/>
      <c r="D99" s="23"/>
      <c r="E99" s="23"/>
      <c r="F99"/>
      <c r="G99" s="115"/>
      <c r="H99" s="115"/>
      <c r="I99" s="115"/>
      <c r="J99" s="115"/>
    </row>
    <row r="100" spans="1:10" s="262" customFormat="1">
      <c r="A100" s="512"/>
      <c r="B100" s="23"/>
      <c r="C100" s="23"/>
      <c r="D100" s="23"/>
      <c r="E100" s="23"/>
      <c r="F100"/>
      <c r="G100" s="115"/>
      <c r="H100" s="115"/>
      <c r="I100" s="115"/>
      <c r="J100" s="115"/>
    </row>
    <row r="101" spans="1:10" s="262" customFormat="1">
      <c r="A101" s="512"/>
      <c r="B101" s="23"/>
      <c r="C101" s="23"/>
      <c r="D101" s="23"/>
      <c r="E101" s="23"/>
      <c r="F101"/>
      <c r="G101" s="115"/>
      <c r="H101" s="115"/>
      <c r="I101" s="115"/>
      <c r="J101" s="115"/>
    </row>
    <row r="102" spans="1:10" s="262" customFormat="1">
      <c r="A102" s="512"/>
      <c r="B102" s="23"/>
      <c r="C102" s="23"/>
      <c r="D102" s="23"/>
      <c r="E102" s="23"/>
      <c r="F102"/>
      <c r="G102" s="115"/>
      <c r="H102" s="115"/>
      <c r="I102" s="115"/>
      <c r="J102" s="115"/>
    </row>
    <row r="103" spans="1:10" s="262" customFormat="1">
      <c r="A103" s="512"/>
      <c r="B103" s="23"/>
      <c r="C103" s="23"/>
      <c r="D103" s="23"/>
      <c r="E103" s="23"/>
      <c r="F103"/>
      <c r="G103" s="115"/>
      <c r="H103" s="115"/>
      <c r="I103" s="115"/>
      <c r="J103" s="115"/>
    </row>
    <row r="104" spans="1:10" s="262" customFormat="1">
      <c r="A104" s="512"/>
      <c r="B104" s="23"/>
      <c r="C104" s="23"/>
      <c r="D104" s="23"/>
      <c r="E104" s="23"/>
      <c r="F104"/>
      <c r="G104" s="115"/>
      <c r="H104" s="115"/>
      <c r="I104" s="115"/>
      <c r="J104" s="115"/>
    </row>
    <row r="105" spans="1:10" s="262" customFormat="1">
      <c r="A105" s="512"/>
      <c r="B105" s="23"/>
      <c r="C105" s="23"/>
      <c r="D105" s="23"/>
      <c r="E105" s="23"/>
      <c r="F105"/>
      <c r="G105" s="115"/>
      <c r="H105" s="115"/>
      <c r="I105" s="115"/>
      <c r="J105" s="115"/>
    </row>
    <row r="106" spans="1:10" s="262" customFormat="1">
      <c r="A106" s="512"/>
      <c r="B106" s="23"/>
      <c r="C106" s="23"/>
      <c r="D106" s="23"/>
      <c r="E106" s="23"/>
      <c r="F106"/>
      <c r="G106" s="115"/>
      <c r="H106" s="115"/>
      <c r="I106" s="115"/>
      <c r="J106" s="115"/>
    </row>
    <row r="107" spans="1:10" s="262" customFormat="1">
      <c r="A107" s="512"/>
      <c r="B107" s="23"/>
      <c r="C107" s="23"/>
      <c r="D107" s="23"/>
      <c r="E107" s="23"/>
      <c r="F107"/>
      <c r="G107" s="115"/>
      <c r="H107" s="115"/>
      <c r="I107" s="115"/>
      <c r="J107" s="115"/>
    </row>
    <row r="108" spans="1:10" s="262" customFormat="1">
      <c r="A108" s="512"/>
      <c r="B108" s="23"/>
      <c r="C108" s="23"/>
      <c r="D108" s="23"/>
      <c r="E108" s="23"/>
      <c r="F108"/>
      <c r="G108" s="115"/>
      <c r="H108" s="115"/>
      <c r="I108" s="115"/>
      <c r="J108" s="115"/>
    </row>
    <row r="109" spans="1:10" s="262" customFormat="1">
      <c r="A109" s="512"/>
      <c r="B109" s="23"/>
      <c r="C109" s="23"/>
      <c r="D109" s="23"/>
      <c r="E109" s="23"/>
      <c r="F109"/>
      <c r="G109" s="115"/>
      <c r="H109" s="115"/>
      <c r="I109" s="115"/>
      <c r="J109" s="115"/>
    </row>
    <row r="110" spans="1:10" s="262" customFormat="1">
      <c r="A110" s="512"/>
      <c r="B110" s="23"/>
      <c r="C110" s="23"/>
      <c r="D110" s="23"/>
      <c r="E110" s="23"/>
      <c r="F110"/>
      <c r="G110" s="115"/>
      <c r="H110" s="115"/>
      <c r="I110" s="115"/>
      <c r="J110" s="115"/>
    </row>
    <row r="111" spans="1:10" s="262" customFormat="1">
      <c r="A111" s="512"/>
      <c r="B111" s="23"/>
      <c r="C111" s="23"/>
      <c r="D111" s="23"/>
      <c r="E111" s="23"/>
      <c r="F111"/>
      <c r="G111" s="115"/>
      <c r="H111" s="115"/>
      <c r="I111" s="115"/>
      <c r="J111" s="115"/>
    </row>
    <row r="112" spans="1:10" s="262" customFormat="1">
      <c r="A112" s="512"/>
      <c r="B112" s="23"/>
      <c r="C112" s="23"/>
      <c r="D112" s="23"/>
      <c r="E112" s="23"/>
      <c r="F112"/>
      <c r="G112" s="115"/>
      <c r="H112" s="115"/>
      <c r="I112" s="115"/>
      <c r="J112" s="115"/>
    </row>
    <row r="113" spans="1:10" s="262" customFormat="1">
      <c r="A113" s="512"/>
      <c r="B113" s="23"/>
      <c r="C113" s="23"/>
      <c r="D113" s="23"/>
      <c r="E113" s="23"/>
      <c r="F113"/>
      <c r="G113" s="115"/>
      <c r="H113" s="115"/>
      <c r="I113" s="115"/>
      <c r="J113" s="115"/>
    </row>
    <row r="114" spans="1:10" s="262" customFormat="1">
      <c r="A114" s="512"/>
      <c r="B114" s="23"/>
      <c r="C114" s="23"/>
      <c r="D114" s="23"/>
      <c r="E114" s="23"/>
      <c r="F114"/>
      <c r="G114" s="115"/>
      <c r="H114" s="115"/>
      <c r="I114" s="115"/>
      <c r="J114" s="115"/>
    </row>
    <row r="115" spans="1:10" s="262" customFormat="1">
      <c r="A115" s="512"/>
      <c r="B115" s="23"/>
      <c r="C115" s="23"/>
      <c r="D115" s="23"/>
      <c r="E115" s="23"/>
      <c r="F115"/>
      <c r="G115" s="115"/>
      <c r="H115" s="115"/>
      <c r="I115" s="115"/>
      <c r="J115" s="115"/>
    </row>
    <row r="116" spans="1:10" s="262" customFormat="1">
      <c r="A116" s="512"/>
      <c r="B116" s="23"/>
      <c r="C116" s="23"/>
      <c r="D116" s="23"/>
      <c r="E116" s="23"/>
      <c r="F116"/>
      <c r="G116" s="115"/>
      <c r="H116" s="115"/>
      <c r="I116" s="115"/>
      <c r="J116" s="115"/>
    </row>
    <row r="117" spans="1:10" s="262" customFormat="1">
      <c r="A117" s="512"/>
      <c r="B117" s="23"/>
      <c r="C117" s="23"/>
      <c r="D117" s="23"/>
      <c r="E117" s="23"/>
      <c r="F117"/>
      <c r="G117" s="115"/>
      <c r="H117" s="115"/>
      <c r="I117" s="115"/>
      <c r="J117" s="115"/>
    </row>
    <row r="118" spans="1:10" s="262" customFormat="1">
      <c r="A118" s="512"/>
      <c r="B118" s="23"/>
      <c r="C118" s="23"/>
      <c r="D118" s="23"/>
      <c r="E118" s="23"/>
      <c r="F118"/>
      <c r="G118" s="115"/>
      <c r="H118" s="115"/>
      <c r="I118" s="115"/>
      <c r="J118" s="115"/>
    </row>
    <row r="119" spans="1:10" s="262" customFormat="1">
      <c r="A119" s="512"/>
      <c r="B119" s="23"/>
      <c r="C119" s="23"/>
      <c r="D119" s="23"/>
      <c r="E119" s="23"/>
      <c r="F119"/>
      <c r="G119" s="115"/>
      <c r="H119" s="115"/>
      <c r="I119" s="115"/>
      <c r="J119" s="115"/>
    </row>
    <row r="120" spans="1:10" s="262" customFormat="1">
      <c r="A120" s="512"/>
      <c r="B120" s="23"/>
      <c r="C120" s="23"/>
      <c r="D120" s="23"/>
      <c r="E120" s="23"/>
      <c r="F120"/>
      <c r="G120" s="115"/>
      <c r="H120" s="115"/>
      <c r="I120" s="115"/>
      <c r="J120" s="115"/>
    </row>
    <row r="121" spans="1:10" s="262" customFormat="1">
      <c r="A121" s="512"/>
      <c r="B121" s="23"/>
      <c r="C121" s="23"/>
      <c r="D121" s="23"/>
      <c r="E121" s="23"/>
      <c r="F121"/>
      <c r="G121" s="115"/>
      <c r="H121" s="115"/>
      <c r="I121" s="115"/>
      <c r="J121" s="115"/>
    </row>
    <row r="122" spans="1:10" s="262" customFormat="1">
      <c r="A122" s="512"/>
      <c r="B122" s="23"/>
      <c r="C122" s="23"/>
      <c r="D122" s="23"/>
      <c r="E122" s="23"/>
      <c r="F122"/>
      <c r="G122" s="115"/>
      <c r="H122" s="115"/>
      <c r="I122" s="115"/>
      <c r="J122" s="115"/>
    </row>
    <row r="123" spans="1:10" s="262" customFormat="1">
      <c r="A123" s="512"/>
      <c r="B123" s="23"/>
      <c r="C123" s="23"/>
      <c r="D123" s="23"/>
      <c r="E123" s="23"/>
      <c r="F123"/>
      <c r="G123" s="115"/>
      <c r="H123" s="115"/>
      <c r="I123" s="115"/>
      <c r="J123" s="115"/>
    </row>
    <row r="124" spans="1:10" s="262" customFormat="1">
      <c r="A124" s="512"/>
      <c r="B124" s="23"/>
      <c r="C124" s="23"/>
      <c r="D124" s="23"/>
      <c r="E124" s="23"/>
      <c r="F124"/>
      <c r="G124" s="115"/>
      <c r="H124" s="115"/>
      <c r="I124" s="115"/>
      <c r="J124" s="115"/>
    </row>
    <row r="125" spans="1:10" s="262" customFormat="1">
      <c r="A125" s="512"/>
      <c r="B125" s="23"/>
      <c r="C125" s="23"/>
      <c r="D125" s="23"/>
      <c r="E125" s="23"/>
      <c r="F125"/>
      <c r="G125" s="115"/>
      <c r="H125" s="115"/>
      <c r="I125" s="115"/>
      <c r="J125" s="115"/>
    </row>
    <row r="126" spans="1:10" s="262" customFormat="1">
      <c r="A126" s="512"/>
      <c r="B126" s="23"/>
      <c r="C126" s="23"/>
      <c r="D126" s="23"/>
      <c r="E126" s="23"/>
      <c r="F126"/>
      <c r="G126" s="115"/>
      <c r="H126" s="115"/>
      <c r="I126" s="115"/>
      <c r="J126" s="115"/>
    </row>
    <row r="127" spans="1:10" s="262" customFormat="1">
      <c r="A127" s="512"/>
      <c r="B127" s="23"/>
      <c r="C127" s="23"/>
      <c r="D127" s="23"/>
      <c r="E127" s="23"/>
      <c r="F127"/>
      <c r="G127" s="115"/>
      <c r="H127" s="115"/>
      <c r="I127" s="115"/>
      <c r="J127" s="115"/>
    </row>
    <row r="128" spans="1:10" s="262" customFormat="1">
      <c r="A128" s="512"/>
      <c r="B128" s="23"/>
      <c r="C128" s="23"/>
      <c r="D128" s="23"/>
      <c r="E128" s="23"/>
      <c r="F128"/>
      <c r="G128" s="115"/>
      <c r="H128" s="115"/>
      <c r="I128" s="115"/>
      <c r="J128" s="115"/>
    </row>
    <row r="129" spans="1:10" s="262" customFormat="1">
      <c r="A129" s="512"/>
      <c r="B129" s="23"/>
      <c r="C129" s="23"/>
      <c r="D129" s="23"/>
      <c r="E129" s="23"/>
      <c r="F129"/>
      <c r="G129" s="115"/>
      <c r="H129" s="115"/>
      <c r="I129" s="115"/>
      <c r="J129" s="115"/>
    </row>
    <row r="130" spans="1:10" s="262" customFormat="1">
      <c r="A130" s="512"/>
      <c r="B130" s="23"/>
      <c r="C130" s="23"/>
      <c r="D130" s="23"/>
      <c r="E130" s="23"/>
      <c r="F130"/>
      <c r="G130" s="115"/>
      <c r="H130" s="115"/>
      <c r="I130" s="115"/>
      <c r="J130" s="115"/>
    </row>
    <row r="131" spans="1:10" s="262" customFormat="1">
      <c r="A131" s="512"/>
      <c r="B131" s="23"/>
      <c r="C131" s="23"/>
      <c r="D131" s="23"/>
      <c r="E131" s="23"/>
      <c r="F131"/>
      <c r="G131" s="115"/>
      <c r="H131" s="115"/>
      <c r="I131" s="115"/>
      <c r="J131" s="115"/>
    </row>
    <row r="132" spans="1:10" s="262" customFormat="1">
      <c r="A132" s="512"/>
      <c r="B132" s="23"/>
      <c r="C132" s="23"/>
      <c r="D132" s="23"/>
      <c r="E132" s="23"/>
      <c r="F132"/>
      <c r="G132" s="115"/>
      <c r="H132" s="115"/>
      <c r="I132" s="115"/>
      <c r="J132" s="115"/>
    </row>
    <row r="133" spans="1:10" s="262" customFormat="1">
      <c r="A133" s="512"/>
      <c r="B133" s="23"/>
      <c r="C133" s="23"/>
      <c r="D133" s="23"/>
      <c r="E133" s="23"/>
      <c r="F133"/>
      <c r="G133" s="115"/>
      <c r="H133" s="115"/>
      <c r="I133" s="115"/>
      <c r="J133" s="115"/>
    </row>
    <row r="134" spans="1:10" s="262" customFormat="1">
      <c r="A134" s="512"/>
      <c r="B134" s="23"/>
      <c r="C134" s="23"/>
      <c r="D134" s="23"/>
      <c r="E134" s="23"/>
      <c r="F134"/>
      <c r="G134" s="115"/>
      <c r="H134" s="115"/>
      <c r="I134" s="115"/>
      <c r="J134" s="115"/>
    </row>
    <row r="135" spans="1:10" s="262" customFormat="1">
      <c r="A135" s="512"/>
      <c r="B135" s="23"/>
      <c r="C135" s="23"/>
      <c r="D135" s="23"/>
      <c r="E135" s="23"/>
      <c r="F135"/>
      <c r="G135" s="115"/>
      <c r="H135" s="115"/>
      <c r="I135" s="115"/>
      <c r="J135" s="115"/>
    </row>
    <row r="136" spans="1:10" s="262" customFormat="1">
      <c r="A136" s="512"/>
      <c r="B136" s="512"/>
      <c r="C136" s="512"/>
      <c r="D136" s="512"/>
      <c r="E136" s="512"/>
      <c r="G136" s="115"/>
      <c r="H136" s="115"/>
      <c r="I136" s="115"/>
      <c r="J136" s="115"/>
    </row>
    <row r="140" spans="1:10">
      <c r="C140" s="5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8"/>
  <sheetViews>
    <sheetView showGridLines="0" zoomScaleNormal="100" workbookViewId="0"/>
  </sheetViews>
  <sheetFormatPr baseColWidth="10" defaultColWidth="11.42578125" defaultRowHeight="11.25"/>
  <cols>
    <col min="1" max="1" width="27.140625" style="23" customWidth="1"/>
    <col min="2" max="2" width="23.140625" style="23" customWidth="1"/>
    <col min="3" max="4" width="15.42578125" style="23" customWidth="1"/>
    <col min="5" max="5" width="23.85546875" style="23" customWidth="1"/>
    <col min="6" max="17" width="15.42578125" style="23" customWidth="1"/>
    <col min="18" max="256" width="11.42578125" style="23"/>
    <col min="257" max="257" width="27.140625" style="23" customWidth="1"/>
    <col min="258" max="258" width="23.140625" style="23" customWidth="1"/>
    <col min="259" max="260" width="15.42578125" style="23" customWidth="1"/>
    <col min="261" max="261" width="23.85546875" style="23" customWidth="1"/>
    <col min="262" max="273" width="15.42578125" style="23" customWidth="1"/>
    <col min="274" max="512" width="11.42578125" style="23"/>
    <col min="513" max="513" width="27.140625" style="23" customWidth="1"/>
    <col min="514" max="514" width="23.140625" style="23" customWidth="1"/>
    <col min="515" max="516" width="15.42578125" style="23" customWidth="1"/>
    <col min="517" max="517" width="23.85546875" style="23" customWidth="1"/>
    <col min="518" max="529" width="15.42578125" style="23" customWidth="1"/>
    <col min="530" max="768" width="11.42578125" style="23"/>
    <col min="769" max="769" width="27.140625" style="23" customWidth="1"/>
    <col min="770" max="770" width="23.140625" style="23" customWidth="1"/>
    <col min="771" max="772" width="15.42578125" style="23" customWidth="1"/>
    <col min="773" max="773" width="23.85546875" style="23" customWidth="1"/>
    <col min="774" max="785" width="15.42578125" style="23" customWidth="1"/>
    <col min="786" max="1024" width="11.42578125" style="23"/>
    <col min="1025" max="1025" width="27.140625" style="23" customWidth="1"/>
    <col min="1026" max="1026" width="23.140625" style="23" customWidth="1"/>
    <col min="1027" max="1028" width="15.42578125" style="23" customWidth="1"/>
    <col min="1029" max="1029" width="23.85546875" style="23" customWidth="1"/>
    <col min="1030" max="1041" width="15.42578125" style="23" customWidth="1"/>
    <col min="1042" max="1280" width="11.42578125" style="23"/>
    <col min="1281" max="1281" width="27.140625" style="23" customWidth="1"/>
    <col min="1282" max="1282" width="23.140625" style="23" customWidth="1"/>
    <col min="1283" max="1284" width="15.42578125" style="23" customWidth="1"/>
    <col min="1285" max="1285" width="23.85546875" style="23" customWidth="1"/>
    <col min="1286" max="1297" width="15.42578125" style="23" customWidth="1"/>
    <col min="1298" max="1536" width="11.42578125" style="23"/>
    <col min="1537" max="1537" width="27.140625" style="23" customWidth="1"/>
    <col min="1538" max="1538" width="23.140625" style="23" customWidth="1"/>
    <col min="1539" max="1540" width="15.42578125" style="23" customWidth="1"/>
    <col min="1541" max="1541" width="23.85546875" style="23" customWidth="1"/>
    <col min="1542" max="1553" width="15.42578125" style="23" customWidth="1"/>
    <col min="1554" max="1792" width="11.42578125" style="23"/>
    <col min="1793" max="1793" width="27.140625" style="23" customWidth="1"/>
    <col min="1794" max="1794" width="23.140625" style="23" customWidth="1"/>
    <col min="1795" max="1796" width="15.42578125" style="23" customWidth="1"/>
    <col min="1797" max="1797" width="23.85546875" style="23" customWidth="1"/>
    <col min="1798" max="1809" width="15.42578125" style="23" customWidth="1"/>
    <col min="1810" max="2048" width="11.42578125" style="23"/>
    <col min="2049" max="2049" width="27.140625" style="23" customWidth="1"/>
    <col min="2050" max="2050" width="23.140625" style="23" customWidth="1"/>
    <col min="2051" max="2052" width="15.42578125" style="23" customWidth="1"/>
    <col min="2053" max="2053" width="23.85546875" style="23" customWidth="1"/>
    <col min="2054" max="2065" width="15.42578125" style="23" customWidth="1"/>
    <col min="2066" max="2304" width="11.42578125" style="23"/>
    <col min="2305" max="2305" width="27.140625" style="23" customWidth="1"/>
    <col min="2306" max="2306" width="23.140625" style="23" customWidth="1"/>
    <col min="2307" max="2308" width="15.42578125" style="23" customWidth="1"/>
    <col min="2309" max="2309" width="23.85546875" style="23" customWidth="1"/>
    <col min="2310" max="2321" width="15.42578125" style="23" customWidth="1"/>
    <col min="2322" max="2560" width="11.42578125" style="23"/>
    <col min="2561" max="2561" width="27.140625" style="23" customWidth="1"/>
    <col min="2562" max="2562" width="23.140625" style="23" customWidth="1"/>
    <col min="2563" max="2564" width="15.42578125" style="23" customWidth="1"/>
    <col min="2565" max="2565" width="23.85546875" style="23" customWidth="1"/>
    <col min="2566" max="2577" width="15.42578125" style="23" customWidth="1"/>
    <col min="2578" max="2816" width="11.42578125" style="23"/>
    <col min="2817" max="2817" width="27.140625" style="23" customWidth="1"/>
    <col min="2818" max="2818" width="23.140625" style="23" customWidth="1"/>
    <col min="2819" max="2820" width="15.42578125" style="23" customWidth="1"/>
    <col min="2821" max="2821" width="23.85546875" style="23" customWidth="1"/>
    <col min="2822" max="2833" width="15.42578125" style="23" customWidth="1"/>
    <col min="2834" max="3072" width="11.42578125" style="23"/>
    <col min="3073" max="3073" width="27.140625" style="23" customWidth="1"/>
    <col min="3074" max="3074" width="23.140625" style="23" customWidth="1"/>
    <col min="3075" max="3076" width="15.42578125" style="23" customWidth="1"/>
    <col min="3077" max="3077" width="23.85546875" style="23" customWidth="1"/>
    <col min="3078" max="3089" width="15.42578125" style="23" customWidth="1"/>
    <col min="3090" max="3328" width="11.42578125" style="23"/>
    <col min="3329" max="3329" width="27.140625" style="23" customWidth="1"/>
    <col min="3330" max="3330" width="23.140625" style="23" customWidth="1"/>
    <col min="3331" max="3332" width="15.42578125" style="23" customWidth="1"/>
    <col min="3333" max="3333" width="23.85546875" style="23" customWidth="1"/>
    <col min="3334" max="3345" width="15.42578125" style="23" customWidth="1"/>
    <col min="3346" max="3584" width="11.42578125" style="23"/>
    <col min="3585" max="3585" width="27.140625" style="23" customWidth="1"/>
    <col min="3586" max="3586" width="23.140625" style="23" customWidth="1"/>
    <col min="3587" max="3588" width="15.42578125" style="23" customWidth="1"/>
    <col min="3589" max="3589" width="23.85546875" style="23" customWidth="1"/>
    <col min="3590" max="3601" width="15.42578125" style="23" customWidth="1"/>
    <col min="3602" max="3840" width="11.42578125" style="23"/>
    <col min="3841" max="3841" width="27.140625" style="23" customWidth="1"/>
    <col min="3842" max="3842" width="23.140625" style="23" customWidth="1"/>
    <col min="3843" max="3844" width="15.42578125" style="23" customWidth="1"/>
    <col min="3845" max="3845" width="23.85546875" style="23" customWidth="1"/>
    <col min="3846" max="3857" width="15.42578125" style="23" customWidth="1"/>
    <col min="3858" max="4096" width="11.42578125" style="23"/>
    <col min="4097" max="4097" width="27.140625" style="23" customWidth="1"/>
    <col min="4098" max="4098" width="23.140625" style="23" customWidth="1"/>
    <col min="4099" max="4100" width="15.42578125" style="23" customWidth="1"/>
    <col min="4101" max="4101" width="23.85546875" style="23" customWidth="1"/>
    <col min="4102" max="4113" width="15.42578125" style="23" customWidth="1"/>
    <col min="4114" max="4352" width="11.42578125" style="23"/>
    <col min="4353" max="4353" width="27.140625" style="23" customWidth="1"/>
    <col min="4354" max="4354" width="23.140625" style="23" customWidth="1"/>
    <col min="4355" max="4356" width="15.42578125" style="23" customWidth="1"/>
    <col min="4357" max="4357" width="23.85546875" style="23" customWidth="1"/>
    <col min="4358" max="4369" width="15.42578125" style="23" customWidth="1"/>
    <col min="4370" max="4608" width="11.42578125" style="23"/>
    <col min="4609" max="4609" width="27.140625" style="23" customWidth="1"/>
    <col min="4610" max="4610" width="23.140625" style="23" customWidth="1"/>
    <col min="4611" max="4612" width="15.42578125" style="23" customWidth="1"/>
    <col min="4613" max="4613" width="23.85546875" style="23" customWidth="1"/>
    <col min="4614" max="4625" width="15.42578125" style="23" customWidth="1"/>
    <col min="4626" max="4864" width="11.42578125" style="23"/>
    <col min="4865" max="4865" width="27.140625" style="23" customWidth="1"/>
    <col min="4866" max="4866" width="23.140625" style="23" customWidth="1"/>
    <col min="4867" max="4868" width="15.42578125" style="23" customWidth="1"/>
    <col min="4869" max="4869" width="23.85546875" style="23" customWidth="1"/>
    <col min="4870" max="4881" width="15.42578125" style="23" customWidth="1"/>
    <col min="4882" max="5120" width="11.42578125" style="23"/>
    <col min="5121" max="5121" width="27.140625" style="23" customWidth="1"/>
    <col min="5122" max="5122" width="23.140625" style="23" customWidth="1"/>
    <col min="5123" max="5124" width="15.42578125" style="23" customWidth="1"/>
    <col min="5125" max="5125" width="23.85546875" style="23" customWidth="1"/>
    <col min="5126" max="5137" width="15.42578125" style="23" customWidth="1"/>
    <col min="5138" max="5376" width="11.42578125" style="23"/>
    <col min="5377" max="5377" width="27.140625" style="23" customWidth="1"/>
    <col min="5378" max="5378" width="23.140625" style="23" customWidth="1"/>
    <col min="5379" max="5380" width="15.42578125" style="23" customWidth="1"/>
    <col min="5381" max="5381" width="23.85546875" style="23" customWidth="1"/>
    <col min="5382" max="5393" width="15.42578125" style="23" customWidth="1"/>
    <col min="5394" max="5632" width="11.42578125" style="23"/>
    <col min="5633" max="5633" width="27.140625" style="23" customWidth="1"/>
    <col min="5634" max="5634" width="23.140625" style="23" customWidth="1"/>
    <col min="5635" max="5636" width="15.42578125" style="23" customWidth="1"/>
    <col min="5637" max="5637" width="23.85546875" style="23" customWidth="1"/>
    <col min="5638" max="5649" width="15.42578125" style="23" customWidth="1"/>
    <col min="5650" max="5888" width="11.42578125" style="23"/>
    <col min="5889" max="5889" width="27.140625" style="23" customWidth="1"/>
    <col min="5890" max="5890" width="23.140625" style="23" customWidth="1"/>
    <col min="5891" max="5892" width="15.42578125" style="23" customWidth="1"/>
    <col min="5893" max="5893" width="23.85546875" style="23" customWidth="1"/>
    <col min="5894" max="5905" width="15.42578125" style="23" customWidth="1"/>
    <col min="5906" max="6144" width="11.42578125" style="23"/>
    <col min="6145" max="6145" width="27.140625" style="23" customWidth="1"/>
    <col min="6146" max="6146" width="23.140625" style="23" customWidth="1"/>
    <col min="6147" max="6148" width="15.42578125" style="23" customWidth="1"/>
    <col min="6149" max="6149" width="23.85546875" style="23" customWidth="1"/>
    <col min="6150" max="6161" width="15.42578125" style="23" customWidth="1"/>
    <col min="6162" max="6400" width="11.42578125" style="23"/>
    <col min="6401" max="6401" width="27.140625" style="23" customWidth="1"/>
    <col min="6402" max="6402" width="23.140625" style="23" customWidth="1"/>
    <col min="6403" max="6404" width="15.42578125" style="23" customWidth="1"/>
    <col min="6405" max="6405" width="23.85546875" style="23" customWidth="1"/>
    <col min="6406" max="6417" width="15.42578125" style="23" customWidth="1"/>
    <col min="6418" max="6656" width="11.42578125" style="23"/>
    <col min="6657" max="6657" width="27.140625" style="23" customWidth="1"/>
    <col min="6658" max="6658" width="23.140625" style="23" customWidth="1"/>
    <col min="6659" max="6660" width="15.42578125" style="23" customWidth="1"/>
    <col min="6661" max="6661" width="23.85546875" style="23" customWidth="1"/>
    <col min="6662" max="6673" width="15.42578125" style="23" customWidth="1"/>
    <col min="6674" max="6912" width="11.42578125" style="23"/>
    <col min="6913" max="6913" width="27.140625" style="23" customWidth="1"/>
    <col min="6914" max="6914" width="23.140625" style="23" customWidth="1"/>
    <col min="6915" max="6916" width="15.42578125" style="23" customWidth="1"/>
    <col min="6917" max="6917" width="23.85546875" style="23" customWidth="1"/>
    <col min="6918" max="6929" width="15.42578125" style="23" customWidth="1"/>
    <col min="6930" max="7168" width="11.42578125" style="23"/>
    <col min="7169" max="7169" width="27.140625" style="23" customWidth="1"/>
    <col min="7170" max="7170" width="23.140625" style="23" customWidth="1"/>
    <col min="7171" max="7172" width="15.42578125" style="23" customWidth="1"/>
    <col min="7173" max="7173" width="23.85546875" style="23" customWidth="1"/>
    <col min="7174" max="7185" width="15.42578125" style="23" customWidth="1"/>
    <col min="7186" max="7424" width="11.42578125" style="23"/>
    <col min="7425" max="7425" width="27.140625" style="23" customWidth="1"/>
    <col min="7426" max="7426" width="23.140625" style="23" customWidth="1"/>
    <col min="7427" max="7428" width="15.42578125" style="23" customWidth="1"/>
    <col min="7429" max="7429" width="23.85546875" style="23" customWidth="1"/>
    <col min="7430" max="7441" width="15.42578125" style="23" customWidth="1"/>
    <col min="7442" max="7680" width="11.42578125" style="23"/>
    <col min="7681" max="7681" width="27.140625" style="23" customWidth="1"/>
    <col min="7682" max="7682" width="23.140625" style="23" customWidth="1"/>
    <col min="7683" max="7684" width="15.42578125" style="23" customWidth="1"/>
    <col min="7685" max="7685" width="23.85546875" style="23" customWidth="1"/>
    <col min="7686" max="7697" width="15.42578125" style="23" customWidth="1"/>
    <col min="7698" max="7936" width="11.42578125" style="23"/>
    <col min="7937" max="7937" width="27.140625" style="23" customWidth="1"/>
    <col min="7938" max="7938" width="23.140625" style="23" customWidth="1"/>
    <col min="7939" max="7940" width="15.42578125" style="23" customWidth="1"/>
    <col min="7941" max="7941" width="23.85546875" style="23" customWidth="1"/>
    <col min="7942" max="7953" width="15.42578125" style="23" customWidth="1"/>
    <col min="7954" max="8192" width="11.42578125" style="23"/>
    <col min="8193" max="8193" width="27.140625" style="23" customWidth="1"/>
    <col min="8194" max="8194" width="23.140625" style="23" customWidth="1"/>
    <col min="8195" max="8196" width="15.42578125" style="23" customWidth="1"/>
    <col min="8197" max="8197" width="23.85546875" style="23" customWidth="1"/>
    <col min="8198" max="8209" width="15.42578125" style="23" customWidth="1"/>
    <col min="8210" max="8448" width="11.42578125" style="23"/>
    <col min="8449" max="8449" width="27.140625" style="23" customWidth="1"/>
    <col min="8450" max="8450" width="23.140625" style="23" customWidth="1"/>
    <col min="8451" max="8452" width="15.42578125" style="23" customWidth="1"/>
    <col min="8453" max="8453" width="23.85546875" style="23" customWidth="1"/>
    <col min="8454" max="8465" width="15.42578125" style="23" customWidth="1"/>
    <col min="8466" max="8704" width="11.42578125" style="23"/>
    <col min="8705" max="8705" width="27.140625" style="23" customWidth="1"/>
    <col min="8706" max="8706" width="23.140625" style="23" customWidth="1"/>
    <col min="8707" max="8708" width="15.42578125" style="23" customWidth="1"/>
    <col min="8709" max="8709" width="23.85546875" style="23" customWidth="1"/>
    <col min="8710" max="8721" width="15.42578125" style="23" customWidth="1"/>
    <col min="8722" max="8960" width="11.42578125" style="23"/>
    <col min="8961" max="8961" width="27.140625" style="23" customWidth="1"/>
    <col min="8962" max="8962" width="23.140625" style="23" customWidth="1"/>
    <col min="8963" max="8964" width="15.42578125" style="23" customWidth="1"/>
    <col min="8965" max="8965" width="23.85546875" style="23" customWidth="1"/>
    <col min="8966" max="8977" width="15.42578125" style="23" customWidth="1"/>
    <col min="8978" max="9216" width="11.42578125" style="23"/>
    <col min="9217" max="9217" width="27.140625" style="23" customWidth="1"/>
    <col min="9218" max="9218" width="23.140625" style="23" customWidth="1"/>
    <col min="9219" max="9220" width="15.42578125" style="23" customWidth="1"/>
    <col min="9221" max="9221" width="23.85546875" style="23" customWidth="1"/>
    <col min="9222" max="9233" width="15.42578125" style="23" customWidth="1"/>
    <col min="9234" max="9472" width="11.42578125" style="23"/>
    <col min="9473" max="9473" width="27.140625" style="23" customWidth="1"/>
    <col min="9474" max="9474" width="23.140625" style="23" customWidth="1"/>
    <col min="9475" max="9476" width="15.42578125" style="23" customWidth="1"/>
    <col min="9477" max="9477" width="23.85546875" style="23" customWidth="1"/>
    <col min="9478" max="9489" width="15.42578125" style="23" customWidth="1"/>
    <col min="9490" max="9728" width="11.42578125" style="23"/>
    <col min="9729" max="9729" width="27.140625" style="23" customWidth="1"/>
    <col min="9730" max="9730" width="23.140625" style="23" customWidth="1"/>
    <col min="9731" max="9732" width="15.42578125" style="23" customWidth="1"/>
    <col min="9733" max="9733" width="23.85546875" style="23" customWidth="1"/>
    <col min="9734" max="9745" width="15.42578125" style="23" customWidth="1"/>
    <col min="9746" max="9984" width="11.42578125" style="23"/>
    <col min="9985" max="9985" width="27.140625" style="23" customWidth="1"/>
    <col min="9986" max="9986" width="23.140625" style="23" customWidth="1"/>
    <col min="9987" max="9988" width="15.42578125" style="23" customWidth="1"/>
    <col min="9989" max="9989" width="23.85546875" style="23" customWidth="1"/>
    <col min="9990" max="10001" width="15.42578125" style="23" customWidth="1"/>
    <col min="10002" max="10240" width="11.42578125" style="23"/>
    <col min="10241" max="10241" width="27.140625" style="23" customWidth="1"/>
    <col min="10242" max="10242" width="23.140625" style="23" customWidth="1"/>
    <col min="10243" max="10244" width="15.42578125" style="23" customWidth="1"/>
    <col min="10245" max="10245" width="23.85546875" style="23" customWidth="1"/>
    <col min="10246" max="10257" width="15.42578125" style="23" customWidth="1"/>
    <col min="10258" max="10496" width="11.42578125" style="23"/>
    <col min="10497" max="10497" width="27.140625" style="23" customWidth="1"/>
    <col min="10498" max="10498" width="23.140625" style="23" customWidth="1"/>
    <col min="10499" max="10500" width="15.42578125" style="23" customWidth="1"/>
    <col min="10501" max="10501" width="23.85546875" style="23" customWidth="1"/>
    <col min="10502" max="10513" width="15.42578125" style="23" customWidth="1"/>
    <col min="10514" max="10752" width="11.42578125" style="23"/>
    <col min="10753" max="10753" width="27.140625" style="23" customWidth="1"/>
    <col min="10754" max="10754" width="23.140625" style="23" customWidth="1"/>
    <col min="10755" max="10756" width="15.42578125" style="23" customWidth="1"/>
    <col min="10757" max="10757" width="23.85546875" style="23" customWidth="1"/>
    <col min="10758" max="10769" width="15.42578125" style="23" customWidth="1"/>
    <col min="10770" max="11008" width="11.42578125" style="23"/>
    <col min="11009" max="11009" width="27.140625" style="23" customWidth="1"/>
    <col min="11010" max="11010" width="23.140625" style="23" customWidth="1"/>
    <col min="11011" max="11012" width="15.42578125" style="23" customWidth="1"/>
    <col min="11013" max="11013" width="23.85546875" style="23" customWidth="1"/>
    <col min="11014" max="11025" width="15.42578125" style="23" customWidth="1"/>
    <col min="11026" max="11264" width="11.42578125" style="23"/>
    <col min="11265" max="11265" width="27.140625" style="23" customWidth="1"/>
    <col min="11266" max="11266" width="23.140625" style="23" customWidth="1"/>
    <col min="11267" max="11268" width="15.42578125" style="23" customWidth="1"/>
    <col min="11269" max="11269" width="23.85546875" style="23" customWidth="1"/>
    <col min="11270" max="11281" width="15.42578125" style="23" customWidth="1"/>
    <col min="11282" max="11520" width="11.42578125" style="23"/>
    <col min="11521" max="11521" width="27.140625" style="23" customWidth="1"/>
    <col min="11522" max="11522" width="23.140625" style="23" customWidth="1"/>
    <col min="11523" max="11524" width="15.42578125" style="23" customWidth="1"/>
    <col min="11525" max="11525" width="23.85546875" style="23" customWidth="1"/>
    <col min="11526" max="11537" width="15.42578125" style="23" customWidth="1"/>
    <col min="11538" max="11776" width="11.42578125" style="23"/>
    <col min="11777" max="11777" width="27.140625" style="23" customWidth="1"/>
    <col min="11778" max="11778" width="23.140625" style="23" customWidth="1"/>
    <col min="11779" max="11780" width="15.42578125" style="23" customWidth="1"/>
    <col min="11781" max="11781" width="23.85546875" style="23" customWidth="1"/>
    <col min="11782" max="11793" width="15.42578125" style="23" customWidth="1"/>
    <col min="11794" max="12032" width="11.42578125" style="23"/>
    <col min="12033" max="12033" width="27.140625" style="23" customWidth="1"/>
    <col min="12034" max="12034" width="23.140625" style="23" customWidth="1"/>
    <col min="12035" max="12036" width="15.42578125" style="23" customWidth="1"/>
    <col min="12037" max="12037" width="23.85546875" style="23" customWidth="1"/>
    <col min="12038" max="12049" width="15.42578125" style="23" customWidth="1"/>
    <col min="12050" max="12288" width="11.42578125" style="23"/>
    <col min="12289" max="12289" width="27.140625" style="23" customWidth="1"/>
    <col min="12290" max="12290" width="23.140625" style="23" customWidth="1"/>
    <col min="12291" max="12292" width="15.42578125" style="23" customWidth="1"/>
    <col min="12293" max="12293" width="23.85546875" style="23" customWidth="1"/>
    <col min="12294" max="12305" width="15.42578125" style="23" customWidth="1"/>
    <col min="12306" max="12544" width="11.42578125" style="23"/>
    <col min="12545" max="12545" width="27.140625" style="23" customWidth="1"/>
    <col min="12546" max="12546" width="23.140625" style="23" customWidth="1"/>
    <col min="12547" max="12548" width="15.42578125" style="23" customWidth="1"/>
    <col min="12549" max="12549" width="23.85546875" style="23" customWidth="1"/>
    <col min="12550" max="12561" width="15.42578125" style="23" customWidth="1"/>
    <col min="12562" max="12800" width="11.42578125" style="23"/>
    <col min="12801" max="12801" width="27.140625" style="23" customWidth="1"/>
    <col min="12802" max="12802" width="23.140625" style="23" customWidth="1"/>
    <col min="12803" max="12804" width="15.42578125" style="23" customWidth="1"/>
    <col min="12805" max="12805" width="23.85546875" style="23" customWidth="1"/>
    <col min="12806" max="12817" width="15.42578125" style="23" customWidth="1"/>
    <col min="12818" max="13056" width="11.42578125" style="23"/>
    <col min="13057" max="13057" width="27.140625" style="23" customWidth="1"/>
    <col min="13058" max="13058" width="23.140625" style="23" customWidth="1"/>
    <col min="13059" max="13060" width="15.42578125" style="23" customWidth="1"/>
    <col min="13061" max="13061" width="23.85546875" style="23" customWidth="1"/>
    <col min="13062" max="13073" width="15.42578125" style="23" customWidth="1"/>
    <col min="13074" max="13312" width="11.42578125" style="23"/>
    <col min="13313" max="13313" width="27.140625" style="23" customWidth="1"/>
    <col min="13314" max="13314" width="23.140625" style="23" customWidth="1"/>
    <col min="13315" max="13316" width="15.42578125" style="23" customWidth="1"/>
    <col min="13317" max="13317" width="23.85546875" style="23" customWidth="1"/>
    <col min="13318" max="13329" width="15.42578125" style="23" customWidth="1"/>
    <col min="13330" max="13568" width="11.42578125" style="23"/>
    <col min="13569" max="13569" width="27.140625" style="23" customWidth="1"/>
    <col min="13570" max="13570" width="23.140625" style="23" customWidth="1"/>
    <col min="13571" max="13572" width="15.42578125" style="23" customWidth="1"/>
    <col min="13573" max="13573" width="23.85546875" style="23" customWidth="1"/>
    <col min="13574" max="13585" width="15.42578125" style="23" customWidth="1"/>
    <col min="13586" max="13824" width="11.42578125" style="23"/>
    <col min="13825" max="13825" width="27.140625" style="23" customWidth="1"/>
    <col min="13826" max="13826" width="23.140625" style="23" customWidth="1"/>
    <col min="13827" max="13828" width="15.42578125" style="23" customWidth="1"/>
    <col min="13829" max="13829" width="23.85546875" style="23" customWidth="1"/>
    <col min="13830" max="13841" width="15.42578125" style="23" customWidth="1"/>
    <col min="13842" max="14080" width="11.42578125" style="23"/>
    <col min="14081" max="14081" width="27.140625" style="23" customWidth="1"/>
    <col min="14082" max="14082" width="23.140625" style="23" customWidth="1"/>
    <col min="14083" max="14084" width="15.42578125" style="23" customWidth="1"/>
    <col min="14085" max="14085" width="23.85546875" style="23" customWidth="1"/>
    <col min="14086" max="14097" width="15.42578125" style="23" customWidth="1"/>
    <col min="14098" max="14336" width="11.42578125" style="23"/>
    <col min="14337" max="14337" width="27.140625" style="23" customWidth="1"/>
    <col min="14338" max="14338" width="23.140625" style="23" customWidth="1"/>
    <col min="14339" max="14340" width="15.42578125" style="23" customWidth="1"/>
    <col min="14341" max="14341" width="23.85546875" style="23" customWidth="1"/>
    <col min="14342" max="14353" width="15.42578125" style="23" customWidth="1"/>
    <col min="14354" max="14592" width="11.42578125" style="23"/>
    <col min="14593" max="14593" width="27.140625" style="23" customWidth="1"/>
    <col min="14594" max="14594" width="23.140625" style="23" customWidth="1"/>
    <col min="14595" max="14596" width="15.42578125" style="23" customWidth="1"/>
    <col min="14597" max="14597" width="23.85546875" style="23" customWidth="1"/>
    <col min="14598" max="14609" width="15.42578125" style="23" customWidth="1"/>
    <col min="14610" max="14848" width="11.42578125" style="23"/>
    <col min="14849" max="14849" width="27.140625" style="23" customWidth="1"/>
    <col min="14850" max="14850" width="23.140625" style="23" customWidth="1"/>
    <col min="14851" max="14852" width="15.42578125" style="23" customWidth="1"/>
    <col min="14853" max="14853" width="23.85546875" style="23" customWidth="1"/>
    <col min="14854" max="14865" width="15.42578125" style="23" customWidth="1"/>
    <col min="14866" max="15104" width="11.42578125" style="23"/>
    <col min="15105" max="15105" width="27.140625" style="23" customWidth="1"/>
    <col min="15106" max="15106" width="23.140625" style="23" customWidth="1"/>
    <col min="15107" max="15108" width="15.42578125" style="23" customWidth="1"/>
    <col min="15109" max="15109" width="23.85546875" style="23" customWidth="1"/>
    <col min="15110" max="15121" width="15.42578125" style="23" customWidth="1"/>
    <col min="15122" max="15360" width="11.42578125" style="23"/>
    <col min="15361" max="15361" width="27.140625" style="23" customWidth="1"/>
    <col min="15362" max="15362" width="23.140625" style="23" customWidth="1"/>
    <col min="15363" max="15364" width="15.42578125" style="23" customWidth="1"/>
    <col min="15365" max="15365" width="23.85546875" style="23" customWidth="1"/>
    <col min="15366" max="15377" width="15.42578125" style="23" customWidth="1"/>
    <col min="15378" max="15616" width="11.42578125" style="23"/>
    <col min="15617" max="15617" width="27.140625" style="23" customWidth="1"/>
    <col min="15618" max="15618" width="23.140625" style="23" customWidth="1"/>
    <col min="15619" max="15620" width="15.42578125" style="23" customWidth="1"/>
    <col min="15621" max="15621" width="23.85546875" style="23" customWidth="1"/>
    <col min="15622" max="15633" width="15.42578125" style="23" customWidth="1"/>
    <col min="15634" max="15872" width="11.42578125" style="23"/>
    <col min="15873" max="15873" width="27.140625" style="23" customWidth="1"/>
    <col min="15874" max="15874" width="23.140625" style="23" customWidth="1"/>
    <col min="15875" max="15876" width="15.42578125" style="23" customWidth="1"/>
    <col min="15877" max="15877" width="23.85546875" style="23" customWidth="1"/>
    <col min="15878" max="15889" width="15.42578125" style="23" customWidth="1"/>
    <col min="15890" max="16128" width="11.42578125" style="23"/>
    <col min="16129" max="16129" width="27.140625" style="23" customWidth="1"/>
    <col min="16130" max="16130" width="23.140625" style="23" customWidth="1"/>
    <col min="16131" max="16132" width="15.42578125" style="23" customWidth="1"/>
    <col min="16133" max="16133" width="23.85546875" style="23" customWidth="1"/>
    <col min="16134" max="16145" width="15.42578125" style="23" customWidth="1"/>
    <col min="16146" max="16384" width="11.42578125" style="23"/>
  </cols>
  <sheetData>
    <row r="1" spans="1:7">
      <c r="A1" s="517" t="s">
        <v>235</v>
      </c>
      <c r="B1" s="518"/>
      <c r="C1" s="31"/>
      <c r="D1" s="31"/>
      <c r="E1" s="31"/>
      <c r="F1" s="31"/>
      <c r="G1" s="31"/>
    </row>
    <row r="2" spans="1:7" s="68" customFormat="1" ht="28.5" customHeight="1">
      <c r="A2" s="519" t="s">
        <v>236</v>
      </c>
      <c r="B2" s="520"/>
      <c r="C2" s="269"/>
      <c r="D2" s="479"/>
      <c r="E2" s="479"/>
      <c r="F2" s="269"/>
      <c r="G2" s="269"/>
    </row>
    <row r="3" spans="1:7" ht="12">
      <c r="A3" s="765" t="s">
        <v>4</v>
      </c>
      <c r="B3" s="360"/>
      <c r="C3" s="31"/>
      <c r="D3" s="479"/>
      <c r="E3" s="479"/>
      <c r="F3" s="31"/>
      <c r="G3" s="31"/>
    </row>
    <row r="4" spans="1:7" ht="34.5" customHeight="1">
      <c r="A4" s="767" t="s">
        <v>237</v>
      </c>
      <c r="B4" s="768" t="s">
        <v>238</v>
      </c>
      <c r="C4" s="31"/>
      <c r="D4" s="479"/>
      <c r="E4" s="479"/>
      <c r="F4" s="31"/>
      <c r="G4" s="31"/>
    </row>
    <row r="5" spans="1:7" s="68" customFormat="1" ht="12">
      <c r="A5" s="269" t="s">
        <v>239</v>
      </c>
      <c r="B5" s="879">
        <v>1617523.4879999999</v>
      </c>
      <c r="C5" s="249"/>
      <c r="D5" s="287"/>
      <c r="E5" s="270"/>
    </row>
    <row r="6" spans="1:7" s="68" customFormat="1" ht="12">
      <c r="A6" s="269" t="s">
        <v>214</v>
      </c>
      <c r="B6" s="879">
        <v>3234063.6770000001</v>
      </c>
      <c r="C6" s="249"/>
      <c r="D6" s="287"/>
      <c r="E6" s="270"/>
    </row>
    <row r="7" spans="1:7" s="68" customFormat="1" ht="12">
      <c r="A7" s="269" t="s">
        <v>215</v>
      </c>
      <c r="B7" s="879">
        <v>4981382.3619999997</v>
      </c>
      <c r="C7" s="521"/>
      <c r="D7" s="287"/>
      <c r="E7" s="270"/>
    </row>
    <row r="8" spans="1:7" s="51" customFormat="1" ht="20.25" customHeight="1">
      <c r="A8" s="627" t="s">
        <v>6</v>
      </c>
      <c r="B8" s="1092">
        <f>SUM(B5:B7)</f>
        <v>9832969.5269999988</v>
      </c>
      <c r="C8" s="271"/>
      <c r="D8" s="272"/>
      <c r="E8" s="270"/>
    </row>
    <row r="9" spans="1:7" ht="33.75">
      <c r="A9" s="1093" t="s">
        <v>561</v>
      </c>
      <c r="B9" s="1094"/>
      <c r="D9" s="270"/>
      <c r="E9" s="270"/>
      <c r="F9" s="222"/>
    </row>
    <row r="10" spans="1:7" ht="12">
      <c r="A10" s="288"/>
      <c r="B10" s="274"/>
      <c r="D10" s="270"/>
      <c r="E10" s="270"/>
      <c r="F10" s="222"/>
    </row>
    <row r="11" spans="1:7" ht="12">
      <c r="A11" s="881"/>
      <c r="B11" s="274"/>
      <c r="D11" s="270"/>
      <c r="E11" s="270"/>
      <c r="F11" s="222"/>
    </row>
    <row r="12" spans="1:7" ht="12">
      <c r="A12" s="882"/>
      <c r="B12" s="274"/>
      <c r="D12" s="270"/>
      <c r="E12" s="270"/>
      <c r="F12" s="222"/>
    </row>
    <row r="13" spans="1:7" ht="12">
      <c r="A13" s="881"/>
      <c r="B13" s="274"/>
      <c r="D13" s="270"/>
      <c r="E13" s="270"/>
      <c r="F13" s="222"/>
    </row>
    <row r="14" spans="1:7" ht="12">
      <c r="A14" s="31"/>
      <c r="D14" s="270"/>
      <c r="E14" s="270"/>
      <c r="F14" s="222"/>
    </row>
    <row r="15" spans="1:7" ht="12">
      <c r="D15" s="275"/>
      <c r="E15" s="275"/>
      <c r="F15" s="222"/>
    </row>
    <row r="16" spans="1:7" ht="12">
      <c r="D16" s="273"/>
    </row>
    <row r="17" spans="2:4" ht="12">
      <c r="D17" s="270"/>
    </row>
    <row r="18" spans="2:4" ht="12">
      <c r="B18" s="522"/>
      <c r="D18" s="27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34"/>
  <sheetViews>
    <sheetView showGridLines="0" workbookViewId="0"/>
  </sheetViews>
  <sheetFormatPr baseColWidth="10" defaultColWidth="11.42578125" defaultRowHeight="12"/>
  <cols>
    <col min="1" max="1" width="55.85546875" style="94" customWidth="1"/>
    <col min="2" max="2" width="33.5703125" style="94" customWidth="1"/>
    <col min="3" max="3" width="11.42578125" style="277"/>
    <col min="4" max="4" width="30.42578125" style="277" bestFit="1" customWidth="1"/>
    <col min="5" max="233" width="11.42578125" style="277"/>
    <col min="234" max="234" width="24.85546875" style="277" customWidth="1"/>
    <col min="235" max="235" width="33.5703125" style="277" customWidth="1"/>
    <col min="236" max="236" width="12.140625" style="277" customWidth="1"/>
    <col min="237" max="237" width="14.85546875" style="277" customWidth="1"/>
    <col min="238" max="489" width="11.42578125" style="277"/>
    <col min="490" max="490" width="24.85546875" style="277" customWidth="1"/>
    <col min="491" max="491" width="33.5703125" style="277" customWidth="1"/>
    <col min="492" max="492" width="12.140625" style="277" customWidth="1"/>
    <col min="493" max="493" width="14.85546875" style="277" customWidth="1"/>
    <col min="494" max="745" width="11.42578125" style="277"/>
    <col min="746" max="746" width="24.85546875" style="277" customWidth="1"/>
    <col min="747" max="747" width="33.5703125" style="277" customWidth="1"/>
    <col min="748" max="748" width="12.140625" style="277" customWidth="1"/>
    <col min="749" max="749" width="14.85546875" style="277" customWidth="1"/>
    <col min="750" max="1001" width="11.42578125" style="277"/>
    <col min="1002" max="1002" width="24.85546875" style="277" customWidth="1"/>
    <col min="1003" max="1003" width="33.5703125" style="277" customWidth="1"/>
    <col min="1004" max="1004" width="12.140625" style="277" customWidth="1"/>
    <col min="1005" max="1005" width="14.85546875" style="277" customWidth="1"/>
    <col min="1006" max="1257" width="11.42578125" style="277"/>
    <col min="1258" max="1258" width="24.85546875" style="277" customWidth="1"/>
    <col min="1259" max="1259" width="33.5703125" style="277" customWidth="1"/>
    <col min="1260" max="1260" width="12.140625" style="277" customWidth="1"/>
    <col min="1261" max="1261" width="14.85546875" style="277" customWidth="1"/>
    <col min="1262" max="1513" width="11.42578125" style="277"/>
    <col min="1514" max="1514" width="24.85546875" style="277" customWidth="1"/>
    <col min="1515" max="1515" width="33.5703125" style="277" customWidth="1"/>
    <col min="1516" max="1516" width="12.140625" style="277" customWidth="1"/>
    <col min="1517" max="1517" width="14.85546875" style="277" customWidth="1"/>
    <col min="1518" max="1769" width="11.42578125" style="277"/>
    <col min="1770" max="1770" width="24.85546875" style="277" customWidth="1"/>
    <col min="1771" max="1771" width="33.5703125" style="277" customWidth="1"/>
    <col min="1772" max="1772" width="12.140625" style="277" customWidth="1"/>
    <col min="1773" max="1773" width="14.85546875" style="277" customWidth="1"/>
    <col min="1774" max="2025" width="11.42578125" style="277"/>
    <col min="2026" max="2026" width="24.85546875" style="277" customWidth="1"/>
    <col min="2027" max="2027" width="33.5703125" style="277" customWidth="1"/>
    <col min="2028" max="2028" width="12.140625" style="277" customWidth="1"/>
    <col min="2029" max="2029" width="14.85546875" style="277" customWidth="1"/>
    <col min="2030" max="2281" width="11.42578125" style="277"/>
    <col min="2282" max="2282" width="24.85546875" style="277" customWidth="1"/>
    <col min="2283" max="2283" width="33.5703125" style="277" customWidth="1"/>
    <col min="2284" max="2284" width="12.140625" style="277" customWidth="1"/>
    <col min="2285" max="2285" width="14.85546875" style="277" customWidth="1"/>
    <col min="2286" max="2537" width="11.42578125" style="277"/>
    <col min="2538" max="2538" width="24.85546875" style="277" customWidth="1"/>
    <col min="2539" max="2539" width="33.5703125" style="277" customWidth="1"/>
    <col min="2540" max="2540" width="12.140625" style="277" customWidth="1"/>
    <col min="2541" max="2541" width="14.85546875" style="277" customWidth="1"/>
    <col min="2542" max="2793" width="11.42578125" style="277"/>
    <col min="2794" max="2794" width="24.85546875" style="277" customWidth="1"/>
    <col min="2795" max="2795" width="33.5703125" style="277" customWidth="1"/>
    <col min="2796" max="2796" width="12.140625" style="277" customWidth="1"/>
    <col min="2797" max="2797" width="14.85546875" style="277" customWidth="1"/>
    <col min="2798" max="3049" width="11.42578125" style="277"/>
    <col min="3050" max="3050" width="24.85546875" style="277" customWidth="1"/>
    <col min="3051" max="3051" width="33.5703125" style="277" customWidth="1"/>
    <col min="3052" max="3052" width="12.140625" style="277" customWidth="1"/>
    <col min="3053" max="3053" width="14.85546875" style="277" customWidth="1"/>
    <col min="3054" max="3305" width="11.42578125" style="277"/>
    <col min="3306" max="3306" width="24.85546875" style="277" customWidth="1"/>
    <col min="3307" max="3307" width="33.5703125" style="277" customWidth="1"/>
    <col min="3308" max="3308" width="12.140625" style="277" customWidth="1"/>
    <col min="3309" max="3309" width="14.85546875" style="277" customWidth="1"/>
    <col min="3310" max="3561" width="11.42578125" style="277"/>
    <col min="3562" max="3562" width="24.85546875" style="277" customWidth="1"/>
    <col min="3563" max="3563" width="33.5703125" style="277" customWidth="1"/>
    <col min="3564" max="3564" width="12.140625" style="277" customWidth="1"/>
    <col min="3565" max="3565" width="14.85546875" style="277" customWidth="1"/>
    <col min="3566" max="3817" width="11.42578125" style="277"/>
    <col min="3818" max="3818" width="24.85546875" style="277" customWidth="1"/>
    <col min="3819" max="3819" width="33.5703125" style="277" customWidth="1"/>
    <col min="3820" max="3820" width="12.140625" style="277" customWidth="1"/>
    <col min="3821" max="3821" width="14.85546875" style="277" customWidth="1"/>
    <col min="3822" max="4073" width="11.42578125" style="277"/>
    <col min="4074" max="4074" width="24.85546875" style="277" customWidth="1"/>
    <col min="4075" max="4075" width="33.5703125" style="277" customWidth="1"/>
    <col min="4076" max="4076" width="12.140625" style="277" customWidth="1"/>
    <col min="4077" max="4077" width="14.85546875" style="277" customWidth="1"/>
    <col min="4078" max="4329" width="11.42578125" style="277"/>
    <col min="4330" max="4330" width="24.85546875" style="277" customWidth="1"/>
    <col min="4331" max="4331" width="33.5703125" style="277" customWidth="1"/>
    <col min="4332" max="4332" width="12.140625" style="277" customWidth="1"/>
    <col min="4333" max="4333" width="14.85546875" style="277" customWidth="1"/>
    <col min="4334" max="4585" width="11.42578125" style="277"/>
    <col min="4586" max="4586" width="24.85546875" style="277" customWidth="1"/>
    <col min="4587" max="4587" width="33.5703125" style="277" customWidth="1"/>
    <col min="4588" max="4588" width="12.140625" style="277" customWidth="1"/>
    <col min="4589" max="4589" width="14.85546875" style="277" customWidth="1"/>
    <col min="4590" max="4841" width="11.42578125" style="277"/>
    <col min="4842" max="4842" width="24.85546875" style="277" customWidth="1"/>
    <col min="4843" max="4843" width="33.5703125" style="277" customWidth="1"/>
    <col min="4844" max="4844" width="12.140625" style="277" customWidth="1"/>
    <col min="4845" max="4845" width="14.85546875" style="277" customWidth="1"/>
    <col min="4846" max="5097" width="11.42578125" style="277"/>
    <col min="5098" max="5098" width="24.85546875" style="277" customWidth="1"/>
    <col min="5099" max="5099" width="33.5703125" style="277" customWidth="1"/>
    <col min="5100" max="5100" width="12.140625" style="277" customWidth="1"/>
    <col min="5101" max="5101" width="14.85546875" style="277" customWidth="1"/>
    <col min="5102" max="5353" width="11.42578125" style="277"/>
    <col min="5354" max="5354" width="24.85546875" style="277" customWidth="1"/>
    <col min="5355" max="5355" width="33.5703125" style="277" customWidth="1"/>
    <col min="5356" max="5356" width="12.140625" style="277" customWidth="1"/>
    <col min="5357" max="5357" width="14.85546875" style="277" customWidth="1"/>
    <col min="5358" max="5609" width="11.42578125" style="277"/>
    <col min="5610" max="5610" width="24.85546875" style="277" customWidth="1"/>
    <col min="5611" max="5611" width="33.5703125" style="277" customWidth="1"/>
    <col min="5612" max="5612" width="12.140625" style="277" customWidth="1"/>
    <col min="5613" max="5613" width="14.85546875" style="277" customWidth="1"/>
    <col min="5614" max="5865" width="11.42578125" style="277"/>
    <col min="5866" max="5866" width="24.85546875" style="277" customWidth="1"/>
    <col min="5867" max="5867" width="33.5703125" style="277" customWidth="1"/>
    <col min="5868" max="5868" width="12.140625" style="277" customWidth="1"/>
    <col min="5869" max="5869" width="14.85546875" style="277" customWidth="1"/>
    <col min="5870" max="6121" width="11.42578125" style="277"/>
    <col min="6122" max="6122" width="24.85546875" style="277" customWidth="1"/>
    <col min="6123" max="6123" width="33.5703125" style="277" customWidth="1"/>
    <col min="6124" max="6124" width="12.140625" style="277" customWidth="1"/>
    <col min="6125" max="6125" width="14.85546875" style="277" customWidth="1"/>
    <col min="6126" max="6377" width="11.42578125" style="277"/>
    <col min="6378" max="6378" width="24.85546875" style="277" customWidth="1"/>
    <col min="6379" max="6379" width="33.5703125" style="277" customWidth="1"/>
    <col min="6380" max="6380" width="12.140625" style="277" customWidth="1"/>
    <col min="6381" max="6381" width="14.85546875" style="277" customWidth="1"/>
    <col min="6382" max="6633" width="11.42578125" style="277"/>
    <col min="6634" max="6634" width="24.85546875" style="277" customWidth="1"/>
    <col min="6635" max="6635" width="33.5703125" style="277" customWidth="1"/>
    <col min="6636" max="6636" width="12.140625" style="277" customWidth="1"/>
    <col min="6637" max="6637" width="14.85546875" style="277" customWidth="1"/>
    <col min="6638" max="6889" width="11.42578125" style="277"/>
    <col min="6890" max="6890" width="24.85546875" style="277" customWidth="1"/>
    <col min="6891" max="6891" width="33.5703125" style="277" customWidth="1"/>
    <col min="6892" max="6892" width="12.140625" style="277" customWidth="1"/>
    <col min="6893" max="6893" width="14.85546875" style="277" customWidth="1"/>
    <col min="6894" max="7145" width="11.42578125" style="277"/>
    <col min="7146" max="7146" width="24.85546875" style="277" customWidth="1"/>
    <col min="7147" max="7147" width="33.5703125" style="277" customWidth="1"/>
    <col min="7148" max="7148" width="12.140625" style="277" customWidth="1"/>
    <col min="7149" max="7149" width="14.85546875" style="277" customWidth="1"/>
    <col min="7150" max="7401" width="11.42578125" style="277"/>
    <col min="7402" max="7402" width="24.85546875" style="277" customWidth="1"/>
    <col min="7403" max="7403" width="33.5703125" style="277" customWidth="1"/>
    <col min="7404" max="7404" width="12.140625" style="277" customWidth="1"/>
    <col min="7405" max="7405" width="14.85546875" style="277" customWidth="1"/>
    <col min="7406" max="7657" width="11.42578125" style="277"/>
    <col min="7658" max="7658" width="24.85546875" style="277" customWidth="1"/>
    <col min="7659" max="7659" width="33.5703125" style="277" customWidth="1"/>
    <col min="7660" max="7660" width="12.140625" style="277" customWidth="1"/>
    <col min="7661" max="7661" width="14.85546875" style="277" customWidth="1"/>
    <col min="7662" max="7913" width="11.42578125" style="277"/>
    <col min="7914" max="7914" width="24.85546875" style="277" customWidth="1"/>
    <col min="7915" max="7915" width="33.5703125" style="277" customWidth="1"/>
    <col min="7916" max="7916" width="12.140625" style="277" customWidth="1"/>
    <col min="7917" max="7917" width="14.85546875" style="277" customWidth="1"/>
    <col min="7918" max="8169" width="11.42578125" style="277"/>
    <col min="8170" max="8170" width="24.85546875" style="277" customWidth="1"/>
    <col min="8171" max="8171" width="33.5703125" style="277" customWidth="1"/>
    <col min="8172" max="8172" width="12.140625" style="277" customWidth="1"/>
    <col min="8173" max="8173" width="14.85546875" style="277" customWidth="1"/>
    <col min="8174" max="8425" width="11.42578125" style="277"/>
    <col min="8426" max="8426" width="24.85546875" style="277" customWidth="1"/>
    <col min="8427" max="8427" width="33.5703125" style="277" customWidth="1"/>
    <col min="8428" max="8428" width="12.140625" style="277" customWidth="1"/>
    <col min="8429" max="8429" width="14.85546875" style="277" customWidth="1"/>
    <col min="8430" max="8681" width="11.42578125" style="277"/>
    <col min="8682" max="8682" width="24.85546875" style="277" customWidth="1"/>
    <col min="8683" max="8683" width="33.5703125" style="277" customWidth="1"/>
    <col min="8684" max="8684" width="12.140625" style="277" customWidth="1"/>
    <col min="8685" max="8685" width="14.85546875" style="277" customWidth="1"/>
    <col min="8686" max="8937" width="11.42578125" style="277"/>
    <col min="8938" max="8938" width="24.85546875" style="277" customWidth="1"/>
    <col min="8939" max="8939" width="33.5703125" style="277" customWidth="1"/>
    <col min="8940" max="8940" width="12.140625" style="277" customWidth="1"/>
    <col min="8941" max="8941" width="14.85546875" style="277" customWidth="1"/>
    <col min="8942" max="9193" width="11.42578125" style="277"/>
    <col min="9194" max="9194" width="24.85546875" style="277" customWidth="1"/>
    <col min="9195" max="9195" width="33.5703125" style="277" customWidth="1"/>
    <col min="9196" max="9196" width="12.140625" style="277" customWidth="1"/>
    <col min="9197" max="9197" width="14.85546875" style="277" customWidth="1"/>
    <col min="9198" max="9449" width="11.42578125" style="277"/>
    <col min="9450" max="9450" width="24.85546875" style="277" customWidth="1"/>
    <col min="9451" max="9451" width="33.5703125" style="277" customWidth="1"/>
    <col min="9452" max="9452" width="12.140625" style="277" customWidth="1"/>
    <col min="9453" max="9453" width="14.85546875" style="277" customWidth="1"/>
    <col min="9454" max="9705" width="11.42578125" style="277"/>
    <col min="9706" max="9706" width="24.85546875" style="277" customWidth="1"/>
    <col min="9707" max="9707" width="33.5703125" style="277" customWidth="1"/>
    <col min="9708" max="9708" width="12.140625" style="277" customWidth="1"/>
    <col min="9709" max="9709" width="14.85546875" style="277" customWidth="1"/>
    <col min="9710" max="9961" width="11.42578125" style="277"/>
    <col min="9962" max="9962" width="24.85546875" style="277" customWidth="1"/>
    <col min="9963" max="9963" width="33.5703125" style="277" customWidth="1"/>
    <col min="9964" max="9964" width="12.140625" style="277" customWidth="1"/>
    <col min="9965" max="9965" width="14.85546875" style="277" customWidth="1"/>
    <col min="9966" max="10217" width="11.42578125" style="277"/>
    <col min="10218" max="10218" width="24.85546875" style="277" customWidth="1"/>
    <col min="10219" max="10219" width="33.5703125" style="277" customWidth="1"/>
    <col min="10220" max="10220" width="12.140625" style="277" customWidth="1"/>
    <col min="10221" max="10221" width="14.85546875" style="277" customWidth="1"/>
    <col min="10222" max="10473" width="11.42578125" style="277"/>
    <col min="10474" max="10474" width="24.85546875" style="277" customWidth="1"/>
    <col min="10475" max="10475" width="33.5703125" style="277" customWidth="1"/>
    <col min="10476" max="10476" width="12.140625" style="277" customWidth="1"/>
    <col min="10477" max="10477" width="14.85546875" style="277" customWidth="1"/>
    <col min="10478" max="10729" width="11.42578125" style="277"/>
    <col min="10730" max="10730" width="24.85546875" style="277" customWidth="1"/>
    <col min="10731" max="10731" width="33.5703125" style="277" customWidth="1"/>
    <col min="10732" max="10732" width="12.140625" style="277" customWidth="1"/>
    <col min="10733" max="10733" width="14.85546875" style="277" customWidth="1"/>
    <col min="10734" max="10985" width="11.42578125" style="277"/>
    <col min="10986" max="10986" width="24.85546875" style="277" customWidth="1"/>
    <col min="10987" max="10987" width="33.5703125" style="277" customWidth="1"/>
    <col min="10988" max="10988" width="12.140625" style="277" customWidth="1"/>
    <col min="10989" max="10989" width="14.85546875" style="277" customWidth="1"/>
    <col min="10990" max="11241" width="11.42578125" style="277"/>
    <col min="11242" max="11242" width="24.85546875" style="277" customWidth="1"/>
    <col min="11243" max="11243" width="33.5703125" style="277" customWidth="1"/>
    <col min="11244" max="11244" width="12.140625" style="277" customWidth="1"/>
    <col min="11245" max="11245" width="14.85546875" style="277" customWidth="1"/>
    <col min="11246" max="11497" width="11.42578125" style="277"/>
    <col min="11498" max="11498" width="24.85546875" style="277" customWidth="1"/>
    <col min="11499" max="11499" width="33.5703125" style="277" customWidth="1"/>
    <col min="11500" max="11500" width="12.140625" style="277" customWidth="1"/>
    <col min="11501" max="11501" width="14.85546875" style="277" customWidth="1"/>
    <col min="11502" max="11753" width="11.42578125" style="277"/>
    <col min="11754" max="11754" width="24.85546875" style="277" customWidth="1"/>
    <col min="11755" max="11755" width="33.5703125" style="277" customWidth="1"/>
    <col min="11756" max="11756" width="12.140625" style="277" customWidth="1"/>
    <col min="11757" max="11757" width="14.85546875" style="277" customWidth="1"/>
    <col min="11758" max="12009" width="11.42578125" style="277"/>
    <col min="12010" max="12010" width="24.85546875" style="277" customWidth="1"/>
    <col min="12011" max="12011" width="33.5703125" style="277" customWidth="1"/>
    <col min="12012" max="12012" width="12.140625" style="277" customWidth="1"/>
    <col min="12013" max="12013" width="14.85546875" style="277" customWidth="1"/>
    <col min="12014" max="12265" width="11.42578125" style="277"/>
    <col min="12266" max="12266" width="24.85546875" style="277" customWidth="1"/>
    <col min="12267" max="12267" width="33.5703125" style="277" customWidth="1"/>
    <col min="12268" max="12268" width="12.140625" style="277" customWidth="1"/>
    <col min="12269" max="12269" width="14.85546875" style="277" customWidth="1"/>
    <col min="12270" max="12521" width="11.42578125" style="277"/>
    <col min="12522" max="12522" width="24.85546875" style="277" customWidth="1"/>
    <col min="12523" max="12523" width="33.5703125" style="277" customWidth="1"/>
    <col min="12524" max="12524" width="12.140625" style="277" customWidth="1"/>
    <col min="12525" max="12525" width="14.85546875" style="277" customWidth="1"/>
    <col min="12526" max="12777" width="11.42578125" style="277"/>
    <col min="12778" max="12778" width="24.85546875" style="277" customWidth="1"/>
    <col min="12779" max="12779" width="33.5703125" style="277" customWidth="1"/>
    <col min="12780" max="12780" width="12.140625" style="277" customWidth="1"/>
    <col min="12781" max="12781" width="14.85546875" style="277" customWidth="1"/>
    <col min="12782" max="13033" width="11.42578125" style="277"/>
    <col min="13034" max="13034" width="24.85546875" style="277" customWidth="1"/>
    <col min="13035" max="13035" width="33.5703125" style="277" customWidth="1"/>
    <col min="13036" max="13036" width="12.140625" style="277" customWidth="1"/>
    <col min="13037" max="13037" width="14.85546875" style="277" customWidth="1"/>
    <col min="13038" max="13289" width="11.42578125" style="277"/>
    <col min="13290" max="13290" width="24.85546875" style="277" customWidth="1"/>
    <col min="13291" max="13291" width="33.5703125" style="277" customWidth="1"/>
    <col min="13292" max="13292" width="12.140625" style="277" customWidth="1"/>
    <col min="13293" max="13293" width="14.85546875" style="277" customWidth="1"/>
    <col min="13294" max="13545" width="11.42578125" style="277"/>
    <col min="13546" max="13546" width="24.85546875" style="277" customWidth="1"/>
    <col min="13547" max="13547" width="33.5703125" style="277" customWidth="1"/>
    <col min="13548" max="13548" width="12.140625" style="277" customWidth="1"/>
    <col min="13549" max="13549" width="14.85546875" style="277" customWidth="1"/>
    <col min="13550" max="13801" width="11.42578125" style="277"/>
    <col min="13802" max="13802" width="24.85546875" style="277" customWidth="1"/>
    <col min="13803" max="13803" width="33.5703125" style="277" customWidth="1"/>
    <col min="13804" max="13804" width="12.140625" style="277" customWidth="1"/>
    <col min="13805" max="13805" width="14.85546875" style="277" customWidth="1"/>
    <col min="13806" max="14057" width="11.42578125" style="277"/>
    <col min="14058" max="14058" width="24.85546875" style="277" customWidth="1"/>
    <col min="14059" max="14059" width="33.5703125" style="277" customWidth="1"/>
    <col min="14060" max="14060" width="12.140625" style="277" customWidth="1"/>
    <col min="14061" max="14061" width="14.85546875" style="277" customWidth="1"/>
    <col min="14062" max="14313" width="11.42578125" style="277"/>
    <col min="14314" max="14314" width="24.85546875" style="277" customWidth="1"/>
    <col min="14315" max="14315" width="33.5703125" style="277" customWidth="1"/>
    <col min="14316" max="14316" width="12.140625" style="277" customWidth="1"/>
    <col min="14317" max="14317" width="14.85546875" style="277" customWidth="1"/>
    <col min="14318" max="14569" width="11.42578125" style="277"/>
    <col min="14570" max="14570" width="24.85546875" style="277" customWidth="1"/>
    <col min="14571" max="14571" width="33.5703125" style="277" customWidth="1"/>
    <col min="14572" max="14572" width="12.140625" style="277" customWidth="1"/>
    <col min="14573" max="14573" width="14.85546875" style="277" customWidth="1"/>
    <col min="14574" max="14825" width="11.42578125" style="277"/>
    <col min="14826" max="14826" width="24.85546875" style="277" customWidth="1"/>
    <col min="14827" max="14827" width="33.5703125" style="277" customWidth="1"/>
    <col min="14828" max="14828" width="12.140625" style="277" customWidth="1"/>
    <col min="14829" max="14829" width="14.85546875" style="277" customWidth="1"/>
    <col min="14830" max="15081" width="11.42578125" style="277"/>
    <col min="15082" max="15082" width="24.85546875" style="277" customWidth="1"/>
    <col min="15083" max="15083" width="33.5703125" style="277" customWidth="1"/>
    <col min="15084" max="15084" width="12.140625" style="277" customWidth="1"/>
    <col min="15085" max="15085" width="14.85546875" style="277" customWidth="1"/>
    <col min="15086" max="15337" width="11.42578125" style="277"/>
    <col min="15338" max="15338" width="24.85546875" style="277" customWidth="1"/>
    <col min="15339" max="15339" width="33.5703125" style="277" customWidth="1"/>
    <col min="15340" max="15340" width="12.140625" style="277" customWidth="1"/>
    <col min="15341" max="15341" width="14.85546875" style="277" customWidth="1"/>
    <col min="15342" max="15593" width="11.42578125" style="277"/>
    <col min="15594" max="15594" width="24.85546875" style="277" customWidth="1"/>
    <col min="15595" max="15595" width="33.5703125" style="277" customWidth="1"/>
    <col min="15596" max="15596" width="12.140625" style="277" customWidth="1"/>
    <col min="15597" max="15597" width="14.85546875" style="277" customWidth="1"/>
    <col min="15598" max="15849" width="11.42578125" style="277"/>
    <col min="15850" max="15850" width="24.85546875" style="277" customWidth="1"/>
    <col min="15851" max="15851" width="33.5703125" style="277" customWidth="1"/>
    <col min="15852" max="15852" width="12.140625" style="277" customWidth="1"/>
    <col min="15853" max="15853" width="14.85546875" style="277" customWidth="1"/>
    <col min="15854" max="16105" width="11.42578125" style="277"/>
    <col min="16106" max="16106" width="24.85546875" style="277" customWidth="1"/>
    <col min="16107" max="16107" width="33.5703125" style="277" customWidth="1"/>
    <col min="16108" max="16108" width="12.140625" style="277" customWidth="1"/>
    <col min="16109" max="16109" width="14.85546875" style="277" customWidth="1"/>
    <col min="16110" max="16384" width="11.42578125" style="277"/>
  </cols>
  <sheetData>
    <row r="1" spans="1:2" s="276" customFormat="1">
      <c r="A1" s="523" t="s">
        <v>25</v>
      </c>
      <c r="B1" s="1106"/>
    </row>
    <row r="2" spans="1:2" s="276" customFormat="1">
      <c r="A2" s="524" t="s">
        <v>240</v>
      </c>
      <c r="B2" s="1107"/>
    </row>
    <row r="3" spans="1:2" ht="12.75" thickBot="1">
      <c r="A3" s="765" t="s">
        <v>4</v>
      </c>
      <c r="B3" s="972"/>
    </row>
    <row r="4" spans="1:2" ht="12.75" thickTop="1">
      <c r="A4" s="769" t="s">
        <v>427</v>
      </c>
      <c r="B4" s="793" t="s">
        <v>428</v>
      </c>
    </row>
    <row r="5" spans="1:2">
      <c r="A5" s="770" t="s">
        <v>429</v>
      </c>
      <c r="B5" s="1097">
        <v>0</v>
      </c>
    </row>
    <row r="6" spans="1:2" ht="15.75" customHeight="1">
      <c r="A6" s="771" t="s">
        <v>430</v>
      </c>
      <c r="B6" s="1098">
        <v>3991.7905900000001</v>
      </c>
    </row>
    <row r="7" spans="1:2">
      <c r="A7" s="459" t="s">
        <v>431</v>
      </c>
      <c r="B7" s="1098">
        <v>2430.1443199999999</v>
      </c>
    </row>
    <row r="8" spans="1:2">
      <c r="A8" s="862" t="s">
        <v>432</v>
      </c>
      <c r="B8" s="1098">
        <v>178021.76699999999</v>
      </c>
    </row>
    <row r="9" spans="1:2" ht="20.100000000000001" customHeight="1">
      <c r="A9" s="1095" t="s">
        <v>433</v>
      </c>
      <c r="B9" s="1096">
        <f>SUM(B5:B8)</f>
        <v>184443.70191</v>
      </c>
    </row>
    <row r="10" spans="1:2" ht="20.100000000000001" customHeight="1">
      <c r="A10" s="773" t="s">
        <v>434</v>
      </c>
      <c r="B10" s="794" t="s">
        <v>428</v>
      </c>
    </row>
    <row r="11" spans="1:2" ht="20.100000000000001" customHeight="1">
      <c r="A11" s="770" t="s">
        <v>73</v>
      </c>
      <c r="B11" s="1098">
        <v>4358.1590999999999</v>
      </c>
    </row>
    <row r="12" spans="1:2">
      <c r="A12" s="772" t="s">
        <v>435</v>
      </c>
      <c r="B12" s="1098">
        <v>3370</v>
      </c>
    </row>
    <row r="13" spans="1:2">
      <c r="A13" s="772" t="s">
        <v>242</v>
      </c>
      <c r="B13" s="1098">
        <v>16385.448630000003</v>
      </c>
    </row>
    <row r="14" spans="1:2">
      <c r="A14" s="772" t="s">
        <v>243</v>
      </c>
      <c r="B14" s="1098">
        <v>59163.978470000002</v>
      </c>
    </row>
    <row r="15" spans="1:2">
      <c r="A15" s="772" t="s">
        <v>244</v>
      </c>
      <c r="B15" s="1098">
        <v>6900</v>
      </c>
    </row>
    <row r="16" spans="1:2">
      <c r="A16" s="772" t="s">
        <v>245</v>
      </c>
      <c r="B16" s="1098">
        <v>2438</v>
      </c>
    </row>
    <row r="17" spans="1:3" ht="12.75" customHeight="1">
      <c r="A17" s="774" t="s">
        <v>436</v>
      </c>
      <c r="B17" s="1098">
        <v>303</v>
      </c>
    </row>
    <row r="18" spans="1:3" ht="18.75" customHeight="1">
      <c r="A18" s="1095" t="s">
        <v>433</v>
      </c>
      <c r="B18" s="1096">
        <f>SUM(B11:B17)</f>
        <v>92918.586200000005</v>
      </c>
    </row>
    <row r="19" spans="1:3" ht="13.5" customHeight="1">
      <c r="A19" s="773" t="s">
        <v>437</v>
      </c>
      <c r="B19" s="795" t="s">
        <v>428</v>
      </c>
    </row>
    <row r="20" spans="1:3" ht="13.5" customHeight="1">
      <c r="A20" s="779" t="s">
        <v>438</v>
      </c>
      <c r="B20" s="1097">
        <v>110726.33980000003</v>
      </c>
    </row>
    <row r="21" spans="1:3" ht="17.25" customHeight="1">
      <c r="A21" s="1095" t="s">
        <v>433</v>
      </c>
      <c r="B21" s="1096">
        <f>SUM(B20)</f>
        <v>110726.33980000003</v>
      </c>
    </row>
    <row r="22" spans="1:3" ht="16.5" customHeight="1" thickBot="1">
      <c r="A22" s="778" t="s">
        <v>439</v>
      </c>
      <c r="B22" s="863">
        <f>+B9+B18+B21</f>
        <v>388088.62791000004</v>
      </c>
    </row>
    <row r="23" spans="1:3" ht="12.75" thickTop="1">
      <c r="A23" s="776" t="s">
        <v>440</v>
      </c>
      <c r="B23" s="777"/>
    </row>
    <row r="24" spans="1:3">
      <c r="A24" s="93" t="s">
        <v>614</v>
      </c>
      <c r="B24" s="96"/>
    </row>
    <row r="25" spans="1:3">
      <c r="A25" s="1099" t="s">
        <v>620</v>
      </c>
      <c r="B25" s="525"/>
    </row>
    <row r="26" spans="1:3">
      <c r="A26" s="1099" t="s">
        <v>621</v>
      </c>
      <c r="B26" s="525"/>
    </row>
    <row r="27" spans="1:3">
      <c r="A27" s="1099" t="s">
        <v>622</v>
      </c>
      <c r="B27" s="525"/>
    </row>
    <row r="28" spans="1:3" ht="25.5" customHeight="1">
      <c r="A28" s="404" t="s">
        <v>623</v>
      </c>
      <c r="B28" s="526"/>
    </row>
    <row r="29" spans="1:3">
      <c r="A29" s="970" t="s">
        <v>247</v>
      </c>
      <c r="B29" s="526"/>
      <c r="C29" s="971"/>
    </row>
    <row r="30" spans="1:3">
      <c r="A30" s="525" t="s">
        <v>248</v>
      </c>
      <c r="B30" s="525"/>
      <c r="C30" s="971"/>
    </row>
    <row r="31" spans="1:3">
      <c r="A31" s="527"/>
      <c r="B31" s="527"/>
    </row>
    <row r="32" spans="1:3">
      <c r="A32" s="527"/>
      <c r="B32" s="527"/>
    </row>
    <row r="33" spans="1:2">
      <c r="A33" s="527"/>
      <c r="B33" s="527"/>
    </row>
    <row r="34" spans="1:2">
      <c r="A34" s="527"/>
      <c r="B34" s="5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47"/>
  <sheetViews>
    <sheetView showGridLines="0" zoomScaleNormal="100" workbookViewId="0"/>
  </sheetViews>
  <sheetFormatPr baseColWidth="10" defaultColWidth="11.42578125" defaultRowHeight="12"/>
  <cols>
    <col min="1" max="1" width="57.42578125" style="259" customWidth="1"/>
    <col min="2" max="2" width="18.7109375" style="259" customWidth="1"/>
    <col min="3" max="244" width="11.42578125" style="263"/>
    <col min="245" max="245" width="57.42578125" style="263" customWidth="1"/>
    <col min="246" max="246" width="17.5703125" style="263" customWidth="1"/>
    <col min="247" max="247" width="44.85546875" style="263" customWidth="1"/>
    <col min="248" max="248" width="11.85546875" style="263" bestFit="1" customWidth="1"/>
    <col min="249" max="249" width="13.5703125" style="263" customWidth="1"/>
    <col min="250" max="250" width="13.42578125" style="263" customWidth="1"/>
    <col min="251" max="500" width="11.42578125" style="263"/>
    <col min="501" max="501" width="57.42578125" style="263" customWidth="1"/>
    <col min="502" max="502" width="17.5703125" style="263" customWidth="1"/>
    <col min="503" max="503" width="44.85546875" style="263" customWidth="1"/>
    <col min="504" max="504" width="11.85546875" style="263" bestFit="1" customWidth="1"/>
    <col min="505" max="505" width="13.5703125" style="263" customWidth="1"/>
    <col min="506" max="506" width="13.42578125" style="263" customWidth="1"/>
    <col min="507" max="756" width="11.42578125" style="263"/>
    <col min="757" max="757" width="57.42578125" style="263" customWidth="1"/>
    <col min="758" max="758" width="17.5703125" style="263" customWidth="1"/>
    <col min="759" max="759" width="44.85546875" style="263" customWidth="1"/>
    <col min="760" max="760" width="11.85546875" style="263" bestFit="1" customWidth="1"/>
    <col min="761" max="761" width="13.5703125" style="263" customWidth="1"/>
    <col min="762" max="762" width="13.42578125" style="263" customWidth="1"/>
    <col min="763" max="1012" width="11.42578125" style="263"/>
    <col min="1013" max="1013" width="57.42578125" style="263" customWidth="1"/>
    <col min="1014" max="1014" width="17.5703125" style="263" customWidth="1"/>
    <col min="1015" max="1015" width="44.85546875" style="263" customWidth="1"/>
    <col min="1016" max="1016" width="11.85546875" style="263" bestFit="1" customWidth="1"/>
    <col min="1017" max="1017" width="13.5703125" style="263" customWidth="1"/>
    <col min="1018" max="1018" width="13.42578125" style="263" customWidth="1"/>
    <col min="1019" max="1268" width="11.42578125" style="263"/>
    <col min="1269" max="1269" width="57.42578125" style="263" customWidth="1"/>
    <col min="1270" max="1270" width="17.5703125" style="263" customWidth="1"/>
    <col min="1271" max="1271" width="44.85546875" style="263" customWidth="1"/>
    <col min="1272" max="1272" width="11.85546875" style="263" bestFit="1" customWidth="1"/>
    <col min="1273" max="1273" width="13.5703125" style="263" customWidth="1"/>
    <col min="1274" max="1274" width="13.42578125" style="263" customWidth="1"/>
    <col min="1275" max="1524" width="11.42578125" style="263"/>
    <col min="1525" max="1525" width="57.42578125" style="263" customWidth="1"/>
    <col min="1526" max="1526" width="17.5703125" style="263" customWidth="1"/>
    <col min="1527" max="1527" width="44.85546875" style="263" customWidth="1"/>
    <col min="1528" max="1528" width="11.85546875" style="263" bestFit="1" customWidth="1"/>
    <col min="1529" max="1529" width="13.5703125" style="263" customWidth="1"/>
    <col min="1530" max="1530" width="13.42578125" style="263" customWidth="1"/>
    <col min="1531" max="1780" width="11.42578125" style="263"/>
    <col min="1781" max="1781" width="57.42578125" style="263" customWidth="1"/>
    <col min="1782" max="1782" width="17.5703125" style="263" customWidth="1"/>
    <col min="1783" max="1783" width="44.85546875" style="263" customWidth="1"/>
    <col min="1784" max="1784" width="11.85546875" style="263" bestFit="1" customWidth="1"/>
    <col min="1785" max="1785" width="13.5703125" style="263" customWidth="1"/>
    <col min="1786" max="1786" width="13.42578125" style="263" customWidth="1"/>
    <col min="1787" max="2036" width="11.42578125" style="263"/>
    <col min="2037" max="2037" width="57.42578125" style="263" customWidth="1"/>
    <col min="2038" max="2038" width="17.5703125" style="263" customWidth="1"/>
    <col min="2039" max="2039" width="44.85546875" style="263" customWidth="1"/>
    <col min="2040" max="2040" width="11.85546875" style="263" bestFit="1" customWidth="1"/>
    <col min="2041" max="2041" width="13.5703125" style="263" customWidth="1"/>
    <col min="2042" max="2042" width="13.42578125" style="263" customWidth="1"/>
    <col min="2043" max="2292" width="11.42578125" style="263"/>
    <col min="2293" max="2293" width="57.42578125" style="263" customWidth="1"/>
    <col min="2294" max="2294" width="17.5703125" style="263" customWidth="1"/>
    <col min="2295" max="2295" width="44.85546875" style="263" customWidth="1"/>
    <col min="2296" max="2296" width="11.85546875" style="263" bestFit="1" customWidth="1"/>
    <col min="2297" max="2297" width="13.5703125" style="263" customWidth="1"/>
    <col min="2298" max="2298" width="13.42578125" style="263" customWidth="1"/>
    <col min="2299" max="2548" width="11.42578125" style="263"/>
    <col min="2549" max="2549" width="57.42578125" style="263" customWidth="1"/>
    <col min="2550" max="2550" width="17.5703125" style="263" customWidth="1"/>
    <col min="2551" max="2551" width="44.85546875" style="263" customWidth="1"/>
    <col min="2552" max="2552" width="11.85546875" style="263" bestFit="1" customWidth="1"/>
    <col min="2553" max="2553" width="13.5703125" style="263" customWidth="1"/>
    <col min="2554" max="2554" width="13.42578125" style="263" customWidth="1"/>
    <col min="2555" max="2804" width="11.42578125" style="263"/>
    <col min="2805" max="2805" width="57.42578125" style="263" customWidth="1"/>
    <col min="2806" max="2806" width="17.5703125" style="263" customWidth="1"/>
    <col min="2807" max="2807" width="44.85546875" style="263" customWidth="1"/>
    <col min="2808" max="2808" width="11.85546875" style="263" bestFit="1" customWidth="1"/>
    <col min="2809" max="2809" width="13.5703125" style="263" customWidth="1"/>
    <col min="2810" max="2810" width="13.42578125" style="263" customWidth="1"/>
    <col min="2811" max="3060" width="11.42578125" style="263"/>
    <col min="3061" max="3061" width="57.42578125" style="263" customWidth="1"/>
    <col min="3062" max="3062" width="17.5703125" style="263" customWidth="1"/>
    <col min="3063" max="3063" width="44.85546875" style="263" customWidth="1"/>
    <col min="3064" max="3064" width="11.85546875" style="263" bestFit="1" customWidth="1"/>
    <col min="3065" max="3065" width="13.5703125" style="263" customWidth="1"/>
    <col min="3066" max="3066" width="13.42578125" style="263" customWidth="1"/>
    <col min="3067" max="3316" width="11.42578125" style="263"/>
    <col min="3317" max="3317" width="57.42578125" style="263" customWidth="1"/>
    <col min="3318" max="3318" width="17.5703125" style="263" customWidth="1"/>
    <col min="3319" max="3319" width="44.85546875" style="263" customWidth="1"/>
    <col min="3320" max="3320" width="11.85546875" style="263" bestFit="1" customWidth="1"/>
    <col min="3321" max="3321" width="13.5703125" style="263" customWidth="1"/>
    <col min="3322" max="3322" width="13.42578125" style="263" customWidth="1"/>
    <col min="3323" max="3572" width="11.42578125" style="263"/>
    <col min="3573" max="3573" width="57.42578125" style="263" customWidth="1"/>
    <col min="3574" max="3574" width="17.5703125" style="263" customWidth="1"/>
    <col min="3575" max="3575" width="44.85546875" style="263" customWidth="1"/>
    <col min="3576" max="3576" width="11.85546875" style="263" bestFit="1" customWidth="1"/>
    <col min="3577" max="3577" width="13.5703125" style="263" customWidth="1"/>
    <col min="3578" max="3578" width="13.42578125" style="263" customWidth="1"/>
    <col min="3579" max="3828" width="11.42578125" style="263"/>
    <col min="3829" max="3829" width="57.42578125" style="263" customWidth="1"/>
    <col min="3830" max="3830" width="17.5703125" style="263" customWidth="1"/>
    <col min="3831" max="3831" width="44.85546875" style="263" customWidth="1"/>
    <col min="3832" max="3832" width="11.85546875" style="263" bestFit="1" customWidth="1"/>
    <col min="3833" max="3833" width="13.5703125" style="263" customWidth="1"/>
    <col min="3834" max="3834" width="13.42578125" style="263" customWidth="1"/>
    <col min="3835" max="4084" width="11.42578125" style="263"/>
    <col min="4085" max="4085" width="57.42578125" style="263" customWidth="1"/>
    <col min="4086" max="4086" width="17.5703125" style="263" customWidth="1"/>
    <col min="4087" max="4087" width="44.85546875" style="263" customWidth="1"/>
    <col min="4088" max="4088" width="11.85546875" style="263" bestFit="1" customWidth="1"/>
    <col min="4089" max="4089" width="13.5703125" style="263" customWidth="1"/>
    <col min="4090" max="4090" width="13.42578125" style="263" customWidth="1"/>
    <col min="4091" max="4340" width="11.42578125" style="263"/>
    <col min="4341" max="4341" width="57.42578125" style="263" customWidth="1"/>
    <col min="4342" max="4342" width="17.5703125" style="263" customWidth="1"/>
    <col min="4343" max="4343" width="44.85546875" style="263" customWidth="1"/>
    <col min="4344" max="4344" width="11.85546875" style="263" bestFit="1" customWidth="1"/>
    <col min="4345" max="4345" width="13.5703125" style="263" customWidth="1"/>
    <col min="4346" max="4346" width="13.42578125" style="263" customWidth="1"/>
    <col min="4347" max="4596" width="11.42578125" style="263"/>
    <col min="4597" max="4597" width="57.42578125" style="263" customWidth="1"/>
    <col min="4598" max="4598" width="17.5703125" style="263" customWidth="1"/>
    <col min="4599" max="4599" width="44.85546875" style="263" customWidth="1"/>
    <col min="4600" max="4600" width="11.85546875" style="263" bestFit="1" customWidth="1"/>
    <col min="4601" max="4601" width="13.5703125" style="263" customWidth="1"/>
    <col min="4602" max="4602" width="13.42578125" style="263" customWidth="1"/>
    <col min="4603" max="4852" width="11.42578125" style="263"/>
    <col min="4853" max="4853" width="57.42578125" style="263" customWidth="1"/>
    <col min="4854" max="4854" width="17.5703125" style="263" customWidth="1"/>
    <col min="4855" max="4855" width="44.85546875" style="263" customWidth="1"/>
    <col min="4856" max="4856" width="11.85546875" style="263" bestFit="1" customWidth="1"/>
    <col min="4857" max="4857" width="13.5703125" style="263" customWidth="1"/>
    <col min="4858" max="4858" width="13.42578125" style="263" customWidth="1"/>
    <col min="4859" max="5108" width="11.42578125" style="263"/>
    <col min="5109" max="5109" width="57.42578125" style="263" customWidth="1"/>
    <col min="5110" max="5110" width="17.5703125" style="263" customWidth="1"/>
    <col min="5111" max="5111" width="44.85546875" style="263" customWidth="1"/>
    <col min="5112" max="5112" width="11.85546875" style="263" bestFit="1" customWidth="1"/>
    <col min="5113" max="5113" width="13.5703125" style="263" customWidth="1"/>
    <col min="5114" max="5114" width="13.42578125" style="263" customWidth="1"/>
    <col min="5115" max="5364" width="11.42578125" style="263"/>
    <col min="5365" max="5365" width="57.42578125" style="263" customWidth="1"/>
    <col min="5366" max="5366" width="17.5703125" style="263" customWidth="1"/>
    <col min="5367" max="5367" width="44.85546875" style="263" customWidth="1"/>
    <col min="5368" max="5368" width="11.85546875" style="263" bestFit="1" customWidth="1"/>
    <col min="5369" max="5369" width="13.5703125" style="263" customWidth="1"/>
    <col min="5370" max="5370" width="13.42578125" style="263" customWidth="1"/>
    <col min="5371" max="5620" width="11.42578125" style="263"/>
    <col min="5621" max="5621" width="57.42578125" style="263" customWidth="1"/>
    <col min="5622" max="5622" width="17.5703125" style="263" customWidth="1"/>
    <col min="5623" max="5623" width="44.85546875" style="263" customWidth="1"/>
    <col min="5624" max="5624" width="11.85546875" style="263" bestFit="1" customWidth="1"/>
    <col min="5625" max="5625" width="13.5703125" style="263" customWidth="1"/>
    <col min="5626" max="5626" width="13.42578125" style="263" customWidth="1"/>
    <col min="5627" max="5876" width="11.42578125" style="263"/>
    <col min="5877" max="5877" width="57.42578125" style="263" customWidth="1"/>
    <col min="5878" max="5878" width="17.5703125" style="263" customWidth="1"/>
    <col min="5879" max="5879" width="44.85546875" style="263" customWidth="1"/>
    <col min="5880" max="5880" width="11.85546875" style="263" bestFit="1" customWidth="1"/>
    <col min="5881" max="5881" width="13.5703125" style="263" customWidth="1"/>
    <col min="5882" max="5882" width="13.42578125" style="263" customWidth="1"/>
    <col min="5883" max="6132" width="11.42578125" style="263"/>
    <col min="6133" max="6133" width="57.42578125" style="263" customWidth="1"/>
    <col min="6134" max="6134" width="17.5703125" style="263" customWidth="1"/>
    <col min="6135" max="6135" width="44.85546875" style="263" customWidth="1"/>
    <col min="6136" max="6136" width="11.85546875" style="263" bestFit="1" customWidth="1"/>
    <col min="6137" max="6137" width="13.5703125" style="263" customWidth="1"/>
    <col min="6138" max="6138" width="13.42578125" style="263" customWidth="1"/>
    <col min="6139" max="6388" width="11.42578125" style="263"/>
    <col min="6389" max="6389" width="57.42578125" style="263" customWidth="1"/>
    <col min="6390" max="6390" width="17.5703125" style="263" customWidth="1"/>
    <col min="6391" max="6391" width="44.85546875" style="263" customWidth="1"/>
    <col min="6392" max="6392" width="11.85546875" style="263" bestFit="1" customWidth="1"/>
    <col min="6393" max="6393" width="13.5703125" style="263" customWidth="1"/>
    <col min="6394" max="6394" width="13.42578125" style="263" customWidth="1"/>
    <col min="6395" max="6644" width="11.42578125" style="263"/>
    <col min="6645" max="6645" width="57.42578125" style="263" customWidth="1"/>
    <col min="6646" max="6646" width="17.5703125" style="263" customWidth="1"/>
    <col min="6647" max="6647" width="44.85546875" style="263" customWidth="1"/>
    <col min="6648" max="6648" width="11.85546875" style="263" bestFit="1" customWidth="1"/>
    <col min="6649" max="6649" width="13.5703125" style="263" customWidth="1"/>
    <col min="6650" max="6650" width="13.42578125" style="263" customWidth="1"/>
    <col min="6651" max="6900" width="11.42578125" style="263"/>
    <col min="6901" max="6901" width="57.42578125" style="263" customWidth="1"/>
    <col min="6902" max="6902" width="17.5703125" style="263" customWidth="1"/>
    <col min="6903" max="6903" width="44.85546875" style="263" customWidth="1"/>
    <col min="6904" max="6904" width="11.85546875" style="263" bestFit="1" customWidth="1"/>
    <col min="6905" max="6905" width="13.5703125" style="263" customWidth="1"/>
    <col min="6906" max="6906" width="13.42578125" style="263" customWidth="1"/>
    <col min="6907" max="7156" width="11.42578125" style="263"/>
    <col min="7157" max="7157" width="57.42578125" style="263" customWidth="1"/>
    <col min="7158" max="7158" width="17.5703125" style="263" customWidth="1"/>
    <col min="7159" max="7159" width="44.85546875" style="263" customWidth="1"/>
    <col min="7160" max="7160" width="11.85546875" style="263" bestFit="1" customWidth="1"/>
    <col min="7161" max="7161" width="13.5703125" style="263" customWidth="1"/>
    <col min="7162" max="7162" width="13.42578125" style="263" customWidth="1"/>
    <col min="7163" max="7412" width="11.42578125" style="263"/>
    <col min="7413" max="7413" width="57.42578125" style="263" customWidth="1"/>
    <col min="7414" max="7414" width="17.5703125" style="263" customWidth="1"/>
    <col min="7415" max="7415" width="44.85546875" style="263" customWidth="1"/>
    <col min="7416" max="7416" width="11.85546875" style="263" bestFit="1" customWidth="1"/>
    <col min="7417" max="7417" width="13.5703125" style="263" customWidth="1"/>
    <col min="7418" max="7418" width="13.42578125" style="263" customWidth="1"/>
    <col min="7419" max="7668" width="11.42578125" style="263"/>
    <col min="7669" max="7669" width="57.42578125" style="263" customWidth="1"/>
    <col min="7670" max="7670" width="17.5703125" style="263" customWidth="1"/>
    <col min="7671" max="7671" width="44.85546875" style="263" customWidth="1"/>
    <col min="7672" max="7672" width="11.85546875" style="263" bestFit="1" customWidth="1"/>
    <col min="7673" max="7673" width="13.5703125" style="263" customWidth="1"/>
    <col min="7674" max="7674" width="13.42578125" style="263" customWidth="1"/>
    <col min="7675" max="7924" width="11.42578125" style="263"/>
    <col min="7925" max="7925" width="57.42578125" style="263" customWidth="1"/>
    <col min="7926" max="7926" width="17.5703125" style="263" customWidth="1"/>
    <col min="7927" max="7927" width="44.85546875" style="263" customWidth="1"/>
    <col min="7928" max="7928" width="11.85546875" style="263" bestFit="1" customWidth="1"/>
    <col min="7929" max="7929" width="13.5703125" style="263" customWidth="1"/>
    <col min="7930" max="7930" width="13.42578125" style="263" customWidth="1"/>
    <col min="7931" max="8180" width="11.42578125" style="263"/>
    <col min="8181" max="8181" width="57.42578125" style="263" customWidth="1"/>
    <col min="8182" max="8182" width="17.5703125" style="263" customWidth="1"/>
    <col min="8183" max="8183" width="44.85546875" style="263" customWidth="1"/>
    <col min="8184" max="8184" width="11.85546875" style="263" bestFit="1" customWidth="1"/>
    <col min="8185" max="8185" width="13.5703125" style="263" customWidth="1"/>
    <col min="8186" max="8186" width="13.42578125" style="263" customWidth="1"/>
    <col min="8187" max="8436" width="11.42578125" style="263"/>
    <col min="8437" max="8437" width="57.42578125" style="263" customWidth="1"/>
    <col min="8438" max="8438" width="17.5703125" style="263" customWidth="1"/>
    <col min="8439" max="8439" width="44.85546875" style="263" customWidth="1"/>
    <col min="8440" max="8440" width="11.85546875" style="263" bestFit="1" customWidth="1"/>
    <col min="8441" max="8441" width="13.5703125" style="263" customWidth="1"/>
    <col min="8442" max="8442" width="13.42578125" style="263" customWidth="1"/>
    <col min="8443" max="8692" width="11.42578125" style="263"/>
    <col min="8693" max="8693" width="57.42578125" style="263" customWidth="1"/>
    <col min="8694" max="8694" width="17.5703125" style="263" customWidth="1"/>
    <col min="8695" max="8695" width="44.85546875" style="263" customWidth="1"/>
    <col min="8696" max="8696" width="11.85546875" style="263" bestFit="1" customWidth="1"/>
    <col min="8697" max="8697" width="13.5703125" style="263" customWidth="1"/>
    <col min="8698" max="8698" width="13.42578125" style="263" customWidth="1"/>
    <col min="8699" max="8948" width="11.42578125" style="263"/>
    <col min="8949" max="8949" width="57.42578125" style="263" customWidth="1"/>
    <col min="8950" max="8950" width="17.5703125" style="263" customWidth="1"/>
    <col min="8951" max="8951" width="44.85546875" style="263" customWidth="1"/>
    <col min="8952" max="8952" width="11.85546875" style="263" bestFit="1" customWidth="1"/>
    <col min="8953" max="8953" width="13.5703125" style="263" customWidth="1"/>
    <col min="8954" max="8954" width="13.42578125" style="263" customWidth="1"/>
    <col min="8955" max="9204" width="11.42578125" style="263"/>
    <col min="9205" max="9205" width="57.42578125" style="263" customWidth="1"/>
    <col min="9206" max="9206" width="17.5703125" style="263" customWidth="1"/>
    <col min="9207" max="9207" width="44.85546875" style="263" customWidth="1"/>
    <col min="9208" max="9208" width="11.85546875" style="263" bestFit="1" customWidth="1"/>
    <col min="9209" max="9209" width="13.5703125" style="263" customWidth="1"/>
    <col min="9210" max="9210" width="13.42578125" style="263" customWidth="1"/>
    <col min="9211" max="9460" width="11.42578125" style="263"/>
    <col min="9461" max="9461" width="57.42578125" style="263" customWidth="1"/>
    <col min="9462" max="9462" width="17.5703125" style="263" customWidth="1"/>
    <col min="9463" max="9463" width="44.85546875" style="263" customWidth="1"/>
    <col min="9464" max="9464" width="11.85546875" style="263" bestFit="1" customWidth="1"/>
    <col min="9465" max="9465" width="13.5703125" style="263" customWidth="1"/>
    <col min="9466" max="9466" width="13.42578125" style="263" customWidth="1"/>
    <col min="9467" max="9716" width="11.42578125" style="263"/>
    <col min="9717" max="9717" width="57.42578125" style="263" customWidth="1"/>
    <col min="9718" max="9718" width="17.5703125" style="263" customWidth="1"/>
    <col min="9719" max="9719" width="44.85546875" style="263" customWidth="1"/>
    <col min="9720" max="9720" width="11.85546875" style="263" bestFit="1" customWidth="1"/>
    <col min="9721" max="9721" width="13.5703125" style="263" customWidth="1"/>
    <col min="9722" max="9722" width="13.42578125" style="263" customWidth="1"/>
    <col min="9723" max="9972" width="11.42578125" style="263"/>
    <col min="9973" max="9973" width="57.42578125" style="263" customWidth="1"/>
    <col min="9974" max="9974" width="17.5703125" style="263" customWidth="1"/>
    <col min="9975" max="9975" width="44.85546875" style="263" customWidth="1"/>
    <col min="9976" max="9976" width="11.85546875" style="263" bestFit="1" customWidth="1"/>
    <col min="9977" max="9977" width="13.5703125" style="263" customWidth="1"/>
    <col min="9978" max="9978" width="13.42578125" style="263" customWidth="1"/>
    <col min="9979" max="10228" width="11.42578125" style="263"/>
    <col min="10229" max="10229" width="57.42578125" style="263" customWidth="1"/>
    <col min="10230" max="10230" width="17.5703125" style="263" customWidth="1"/>
    <col min="10231" max="10231" width="44.85546875" style="263" customWidth="1"/>
    <col min="10232" max="10232" width="11.85546875" style="263" bestFit="1" customWidth="1"/>
    <col min="10233" max="10233" width="13.5703125" style="263" customWidth="1"/>
    <col min="10234" max="10234" width="13.42578125" style="263" customWidth="1"/>
    <col min="10235" max="10484" width="11.42578125" style="263"/>
    <col min="10485" max="10485" width="57.42578125" style="263" customWidth="1"/>
    <col min="10486" max="10486" width="17.5703125" style="263" customWidth="1"/>
    <col min="10487" max="10487" width="44.85546875" style="263" customWidth="1"/>
    <col min="10488" max="10488" width="11.85546875" style="263" bestFit="1" customWidth="1"/>
    <col min="10489" max="10489" width="13.5703125" style="263" customWidth="1"/>
    <col min="10490" max="10490" width="13.42578125" style="263" customWidth="1"/>
    <col min="10491" max="10740" width="11.42578125" style="263"/>
    <col min="10741" max="10741" width="57.42578125" style="263" customWidth="1"/>
    <col min="10742" max="10742" width="17.5703125" style="263" customWidth="1"/>
    <col min="10743" max="10743" width="44.85546875" style="263" customWidth="1"/>
    <col min="10744" max="10744" width="11.85546875" style="263" bestFit="1" customWidth="1"/>
    <col min="10745" max="10745" width="13.5703125" style="263" customWidth="1"/>
    <col min="10746" max="10746" width="13.42578125" style="263" customWidth="1"/>
    <col min="10747" max="10996" width="11.42578125" style="263"/>
    <col min="10997" max="10997" width="57.42578125" style="263" customWidth="1"/>
    <col min="10998" max="10998" width="17.5703125" style="263" customWidth="1"/>
    <col min="10999" max="10999" width="44.85546875" style="263" customWidth="1"/>
    <col min="11000" max="11000" width="11.85546875" style="263" bestFit="1" customWidth="1"/>
    <col min="11001" max="11001" width="13.5703125" style="263" customWidth="1"/>
    <col min="11002" max="11002" width="13.42578125" style="263" customWidth="1"/>
    <col min="11003" max="11252" width="11.42578125" style="263"/>
    <col min="11253" max="11253" width="57.42578125" style="263" customWidth="1"/>
    <col min="11254" max="11254" width="17.5703125" style="263" customWidth="1"/>
    <col min="11255" max="11255" width="44.85546875" style="263" customWidth="1"/>
    <col min="11256" max="11256" width="11.85546875" style="263" bestFit="1" customWidth="1"/>
    <col min="11257" max="11257" width="13.5703125" style="263" customWidth="1"/>
    <col min="11258" max="11258" width="13.42578125" style="263" customWidth="1"/>
    <col min="11259" max="11508" width="11.42578125" style="263"/>
    <col min="11509" max="11509" width="57.42578125" style="263" customWidth="1"/>
    <col min="11510" max="11510" width="17.5703125" style="263" customWidth="1"/>
    <col min="11511" max="11511" width="44.85546875" style="263" customWidth="1"/>
    <col min="11512" max="11512" width="11.85546875" style="263" bestFit="1" customWidth="1"/>
    <col min="11513" max="11513" width="13.5703125" style="263" customWidth="1"/>
    <col min="11514" max="11514" width="13.42578125" style="263" customWidth="1"/>
    <col min="11515" max="11764" width="11.42578125" style="263"/>
    <col min="11765" max="11765" width="57.42578125" style="263" customWidth="1"/>
    <col min="11766" max="11766" width="17.5703125" style="263" customWidth="1"/>
    <col min="11767" max="11767" width="44.85546875" style="263" customWidth="1"/>
    <col min="11768" max="11768" width="11.85546875" style="263" bestFit="1" customWidth="1"/>
    <col min="11769" max="11769" width="13.5703125" style="263" customWidth="1"/>
    <col min="11770" max="11770" width="13.42578125" style="263" customWidth="1"/>
    <col min="11771" max="12020" width="11.42578125" style="263"/>
    <col min="12021" max="12021" width="57.42578125" style="263" customWidth="1"/>
    <col min="12022" max="12022" width="17.5703125" style="263" customWidth="1"/>
    <col min="12023" max="12023" width="44.85546875" style="263" customWidth="1"/>
    <col min="12024" max="12024" width="11.85546875" style="263" bestFit="1" customWidth="1"/>
    <col min="12025" max="12025" width="13.5703125" style="263" customWidth="1"/>
    <col min="12026" max="12026" width="13.42578125" style="263" customWidth="1"/>
    <col min="12027" max="12276" width="11.42578125" style="263"/>
    <col min="12277" max="12277" width="57.42578125" style="263" customWidth="1"/>
    <col min="12278" max="12278" width="17.5703125" style="263" customWidth="1"/>
    <col min="12279" max="12279" width="44.85546875" style="263" customWidth="1"/>
    <col min="12280" max="12280" width="11.85546875" style="263" bestFit="1" customWidth="1"/>
    <col min="12281" max="12281" width="13.5703125" style="263" customWidth="1"/>
    <col min="12282" max="12282" width="13.42578125" style="263" customWidth="1"/>
    <col min="12283" max="12532" width="11.42578125" style="263"/>
    <col min="12533" max="12533" width="57.42578125" style="263" customWidth="1"/>
    <col min="12534" max="12534" width="17.5703125" style="263" customWidth="1"/>
    <col min="12535" max="12535" width="44.85546875" style="263" customWidth="1"/>
    <col min="12536" max="12536" width="11.85546875" style="263" bestFit="1" customWidth="1"/>
    <col min="12537" max="12537" width="13.5703125" style="263" customWidth="1"/>
    <col min="12538" max="12538" width="13.42578125" style="263" customWidth="1"/>
    <col min="12539" max="12788" width="11.42578125" style="263"/>
    <col min="12789" max="12789" width="57.42578125" style="263" customWidth="1"/>
    <col min="12790" max="12790" width="17.5703125" style="263" customWidth="1"/>
    <col min="12791" max="12791" width="44.85546875" style="263" customWidth="1"/>
    <col min="12792" max="12792" width="11.85546875" style="263" bestFit="1" customWidth="1"/>
    <col min="12793" max="12793" width="13.5703125" style="263" customWidth="1"/>
    <col min="12794" max="12794" width="13.42578125" style="263" customWidth="1"/>
    <col min="12795" max="13044" width="11.42578125" style="263"/>
    <col min="13045" max="13045" width="57.42578125" style="263" customWidth="1"/>
    <col min="13046" max="13046" width="17.5703125" style="263" customWidth="1"/>
    <col min="13047" max="13047" width="44.85546875" style="263" customWidth="1"/>
    <col min="13048" max="13048" width="11.85546875" style="263" bestFit="1" customWidth="1"/>
    <col min="13049" max="13049" width="13.5703125" style="263" customWidth="1"/>
    <col min="13050" max="13050" width="13.42578125" style="263" customWidth="1"/>
    <col min="13051" max="13300" width="11.42578125" style="263"/>
    <col min="13301" max="13301" width="57.42578125" style="263" customWidth="1"/>
    <col min="13302" max="13302" width="17.5703125" style="263" customWidth="1"/>
    <col min="13303" max="13303" width="44.85546875" style="263" customWidth="1"/>
    <col min="13304" max="13304" width="11.85546875" style="263" bestFit="1" customWidth="1"/>
    <col min="13305" max="13305" width="13.5703125" style="263" customWidth="1"/>
    <col min="13306" max="13306" width="13.42578125" style="263" customWidth="1"/>
    <col min="13307" max="13556" width="11.42578125" style="263"/>
    <col min="13557" max="13557" width="57.42578125" style="263" customWidth="1"/>
    <col min="13558" max="13558" width="17.5703125" style="263" customWidth="1"/>
    <col min="13559" max="13559" width="44.85546875" style="263" customWidth="1"/>
    <col min="13560" max="13560" width="11.85546875" style="263" bestFit="1" customWidth="1"/>
    <col min="13561" max="13561" width="13.5703125" style="263" customWidth="1"/>
    <col min="13562" max="13562" width="13.42578125" style="263" customWidth="1"/>
    <col min="13563" max="13812" width="11.42578125" style="263"/>
    <col min="13813" max="13813" width="57.42578125" style="263" customWidth="1"/>
    <col min="13814" max="13814" width="17.5703125" style="263" customWidth="1"/>
    <col min="13815" max="13815" width="44.85546875" style="263" customWidth="1"/>
    <col min="13816" max="13816" width="11.85546875" style="263" bestFit="1" customWidth="1"/>
    <col min="13817" max="13817" width="13.5703125" style="263" customWidth="1"/>
    <col min="13818" max="13818" width="13.42578125" style="263" customWidth="1"/>
    <col min="13819" max="14068" width="11.42578125" style="263"/>
    <col min="14069" max="14069" width="57.42578125" style="263" customWidth="1"/>
    <col min="14070" max="14070" width="17.5703125" style="263" customWidth="1"/>
    <col min="14071" max="14071" width="44.85546875" style="263" customWidth="1"/>
    <col min="14072" max="14072" width="11.85546875" style="263" bestFit="1" customWidth="1"/>
    <col min="14073" max="14073" width="13.5703125" style="263" customWidth="1"/>
    <col min="14074" max="14074" width="13.42578125" style="263" customWidth="1"/>
    <col min="14075" max="14324" width="11.42578125" style="263"/>
    <col min="14325" max="14325" width="57.42578125" style="263" customWidth="1"/>
    <col min="14326" max="14326" width="17.5703125" style="263" customWidth="1"/>
    <col min="14327" max="14327" width="44.85546875" style="263" customWidth="1"/>
    <col min="14328" max="14328" width="11.85546875" style="263" bestFit="1" customWidth="1"/>
    <col min="14329" max="14329" width="13.5703125" style="263" customWidth="1"/>
    <col min="14330" max="14330" width="13.42578125" style="263" customWidth="1"/>
    <col min="14331" max="14580" width="11.42578125" style="263"/>
    <col min="14581" max="14581" width="57.42578125" style="263" customWidth="1"/>
    <col min="14582" max="14582" width="17.5703125" style="263" customWidth="1"/>
    <col min="14583" max="14583" width="44.85546875" style="263" customWidth="1"/>
    <col min="14584" max="14584" width="11.85546875" style="263" bestFit="1" customWidth="1"/>
    <col min="14585" max="14585" width="13.5703125" style="263" customWidth="1"/>
    <col min="14586" max="14586" width="13.42578125" style="263" customWidth="1"/>
    <col min="14587" max="14836" width="11.42578125" style="263"/>
    <col min="14837" max="14837" width="57.42578125" style="263" customWidth="1"/>
    <col min="14838" max="14838" width="17.5703125" style="263" customWidth="1"/>
    <col min="14839" max="14839" width="44.85546875" style="263" customWidth="1"/>
    <col min="14840" max="14840" width="11.85546875" style="263" bestFit="1" customWidth="1"/>
    <col min="14841" max="14841" width="13.5703125" style="263" customWidth="1"/>
    <col min="14842" max="14842" width="13.42578125" style="263" customWidth="1"/>
    <col min="14843" max="15092" width="11.42578125" style="263"/>
    <col min="15093" max="15093" width="57.42578125" style="263" customWidth="1"/>
    <col min="15094" max="15094" width="17.5703125" style="263" customWidth="1"/>
    <col min="15095" max="15095" width="44.85546875" style="263" customWidth="1"/>
    <col min="15096" max="15096" width="11.85546875" style="263" bestFit="1" customWidth="1"/>
    <col min="15097" max="15097" width="13.5703125" style="263" customWidth="1"/>
    <col min="15098" max="15098" width="13.42578125" style="263" customWidth="1"/>
    <col min="15099" max="15348" width="11.42578125" style="263"/>
    <col min="15349" max="15349" width="57.42578125" style="263" customWidth="1"/>
    <col min="15350" max="15350" width="17.5703125" style="263" customWidth="1"/>
    <col min="15351" max="15351" width="44.85546875" style="263" customWidth="1"/>
    <col min="15352" max="15352" width="11.85546875" style="263" bestFit="1" customWidth="1"/>
    <col min="15353" max="15353" width="13.5703125" style="263" customWidth="1"/>
    <col min="15354" max="15354" width="13.42578125" style="263" customWidth="1"/>
    <col min="15355" max="15604" width="11.42578125" style="263"/>
    <col min="15605" max="15605" width="57.42578125" style="263" customWidth="1"/>
    <col min="15606" max="15606" width="17.5703125" style="263" customWidth="1"/>
    <col min="15607" max="15607" width="44.85546875" style="263" customWidth="1"/>
    <col min="15608" max="15608" width="11.85546875" style="263" bestFit="1" customWidth="1"/>
    <col min="15609" max="15609" width="13.5703125" style="263" customWidth="1"/>
    <col min="15610" max="15610" width="13.42578125" style="263" customWidth="1"/>
    <col min="15611" max="15860" width="11.42578125" style="263"/>
    <col min="15861" max="15861" width="57.42578125" style="263" customWidth="1"/>
    <col min="15862" max="15862" width="17.5703125" style="263" customWidth="1"/>
    <col min="15863" max="15863" width="44.85546875" style="263" customWidth="1"/>
    <col min="15864" max="15864" width="11.85546875" style="263" bestFit="1" customWidth="1"/>
    <col min="15865" max="15865" width="13.5703125" style="263" customWidth="1"/>
    <col min="15866" max="15866" width="13.42578125" style="263" customWidth="1"/>
    <col min="15867" max="16116" width="11.42578125" style="263"/>
    <col min="16117" max="16117" width="57.42578125" style="263" customWidth="1"/>
    <col min="16118" max="16118" width="17.5703125" style="263" customWidth="1"/>
    <col min="16119" max="16119" width="44.85546875" style="263" customWidth="1"/>
    <col min="16120" max="16120" width="11.85546875" style="263" bestFit="1" customWidth="1"/>
    <col min="16121" max="16121" width="13.5703125" style="263" customWidth="1"/>
    <col min="16122" max="16122" width="13.42578125" style="263" customWidth="1"/>
    <col min="16123" max="16384" width="11.42578125" style="263"/>
  </cols>
  <sheetData>
    <row r="1" spans="1:2" s="278" customFormat="1">
      <c r="A1" s="528" t="s">
        <v>27</v>
      </c>
      <c r="B1" s="529"/>
    </row>
    <row r="2" spans="1:2" s="278" customFormat="1">
      <c r="A2" s="530" t="s">
        <v>249</v>
      </c>
      <c r="B2" s="531"/>
    </row>
    <row r="3" spans="1:2">
      <c r="A3" s="765" t="s">
        <v>4</v>
      </c>
      <c r="B3" s="546"/>
    </row>
    <row r="4" spans="1:2" ht="28.5" customHeight="1">
      <c r="A4" s="780" t="s">
        <v>213</v>
      </c>
      <c r="B4" s="782" t="s">
        <v>629</v>
      </c>
    </row>
    <row r="5" spans="1:2" ht="14.1" customHeight="1">
      <c r="A5" s="250" t="s">
        <v>216</v>
      </c>
      <c r="B5" s="548">
        <v>1296141</v>
      </c>
    </row>
    <row r="6" spans="1:2" ht="14.1" customHeight="1">
      <c r="A6" s="250" t="s">
        <v>217</v>
      </c>
      <c r="B6" s="548">
        <v>256017</v>
      </c>
    </row>
    <row r="7" spans="1:2" ht="14.1" customHeight="1">
      <c r="A7" s="250" t="s">
        <v>250</v>
      </c>
      <c r="B7" s="548">
        <v>40814</v>
      </c>
    </row>
    <row r="8" spans="1:2" ht="14.1" customHeight="1">
      <c r="A8" s="250" t="s">
        <v>99</v>
      </c>
      <c r="B8" s="548">
        <v>43383</v>
      </c>
    </row>
    <row r="9" spans="1:2" ht="14.1" customHeight="1">
      <c r="A9" s="250" t="s">
        <v>219</v>
      </c>
      <c r="B9" s="548">
        <v>5762</v>
      </c>
    </row>
    <row r="10" spans="1:2" ht="14.1" customHeight="1">
      <c r="A10" s="250" t="s">
        <v>251</v>
      </c>
      <c r="B10" s="548">
        <v>-5</v>
      </c>
    </row>
    <row r="11" spans="1:2" ht="14.1" customHeight="1">
      <c r="A11" s="250" t="s">
        <v>252</v>
      </c>
      <c r="B11" s="548">
        <v>28165</v>
      </c>
    </row>
    <row r="12" spans="1:2" ht="14.1" customHeight="1">
      <c r="A12" s="250" t="s">
        <v>221</v>
      </c>
      <c r="B12" s="548">
        <v>4915</v>
      </c>
    </row>
    <row r="13" spans="1:2" ht="20.25" customHeight="1">
      <c r="A13" s="781" t="s">
        <v>222</v>
      </c>
      <c r="B13" s="880">
        <f>SUM(B5:B12)</f>
        <v>1675192</v>
      </c>
    </row>
    <row r="14" spans="1:2" ht="14.1" customHeight="1">
      <c r="A14" s="250" t="s">
        <v>223</v>
      </c>
      <c r="B14" s="548">
        <v>47260</v>
      </c>
    </row>
    <row r="15" spans="1:2" ht="14.1" customHeight="1">
      <c r="A15" s="250" t="s">
        <v>224</v>
      </c>
      <c r="B15" s="548">
        <v>6623</v>
      </c>
    </row>
    <row r="16" spans="1:2" ht="14.1" customHeight="1">
      <c r="A16" s="250" t="s">
        <v>100</v>
      </c>
      <c r="B16" s="548">
        <v>1353220</v>
      </c>
    </row>
    <row r="17" spans="1:2" ht="14.1" customHeight="1">
      <c r="A17" s="250" t="s">
        <v>253</v>
      </c>
      <c r="B17" s="548">
        <v>7442</v>
      </c>
    </row>
    <row r="18" spans="1:2" ht="14.1" customHeight="1">
      <c r="A18" s="763" t="s">
        <v>423</v>
      </c>
      <c r="B18" s="548">
        <v>13858</v>
      </c>
    </row>
    <row r="19" spans="1:2" ht="14.1" customHeight="1">
      <c r="A19" s="763" t="s">
        <v>426</v>
      </c>
      <c r="B19" s="548">
        <v>6602</v>
      </c>
    </row>
    <row r="20" spans="1:2" ht="14.1" customHeight="1">
      <c r="A20" s="509" t="s">
        <v>565</v>
      </c>
      <c r="B20" s="548">
        <v>355696</v>
      </c>
    </row>
    <row r="21" spans="1:2" ht="14.1" customHeight="1">
      <c r="A21" s="509" t="s">
        <v>424</v>
      </c>
      <c r="B21" s="548">
        <v>147788</v>
      </c>
    </row>
    <row r="22" spans="1:2" ht="14.1" customHeight="1">
      <c r="A22" s="509" t="s">
        <v>619</v>
      </c>
      <c r="B22" s="548">
        <v>21542</v>
      </c>
    </row>
    <row r="23" spans="1:2" ht="14.1" customHeight="1">
      <c r="A23" s="764" t="s">
        <v>226</v>
      </c>
      <c r="B23" s="548">
        <v>-9289</v>
      </c>
    </row>
    <row r="24" spans="1:2" ht="14.1" customHeight="1">
      <c r="A24" s="250" t="s">
        <v>227</v>
      </c>
      <c r="B24" s="548">
        <v>20570</v>
      </c>
    </row>
    <row r="25" spans="1:2" ht="14.1" customHeight="1">
      <c r="A25" s="250" t="s">
        <v>228</v>
      </c>
      <c r="B25" s="548">
        <v>1919</v>
      </c>
    </row>
    <row r="26" spans="1:2" ht="14.1" customHeight="1">
      <c r="A26" s="250" t="s">
        <v>229</v>
      </c>
      <c r="B26" s="548">
        <v>1413</v>
      </c>
    </row>
    <row r="27" spans="1:2" ht="20.25" customHeight="1">
      <c r="A27" s="781" t="s">
        <v>230</v>
      </c>
      <c r="B27" s="880">
        <f>SUM(B14:B26)</f>
        <v>1974644</v>
      </c>
    </row>
    <row r="28" spans="1:2" ht="14.1" customHeight="1">
      <c r="A28" s="250" t="s">
        <v>231</v>
      </c>
      <c r="B28" s="548">
        <v>8567</v>
      </c>
    </row>
    <row r="29" spans="1:2" ht="14.1" customHeight="1">
      <c r="A29" s="250" t="s">
        <v>254</v>
      </c>
      <c r="B29" s="548">
        <v>11145</v>
      </c>
    </row>
    <row r="30" spans="1:2" ht="14.1" customHeight="1">
      <c r="A30" s="250" t="s">
        <v>255</v>
      </c>
      <c r="B30" s="548">
        <v>11085</v>
      </c>
    </row>
    <row r="31" spans="1:2" ht="21" customHeight="1">
      <c r="A31" s="781" t="s">
        <v>233</v>
      </c>
      <c r="B31" s="880">
        <f>SUM(B28:B30)</f>
        <v>30797</v>
      </c>
    </row>
    <row r="32" spans="1:2" ht="27" customHeight="1">
      <c r="A32" s="883" t="s">
        <v>234</v>
      </c>
      <c r="B32" s="973">
        <f>B13+B27+B31</f>
        <v>3680633</v>
      </c>
    </row>
    <row r="33" spans="1:2" ht="33.75">
      <c r="A33" s="884" t="s">
        <v>562</v>
      </c>
      <c r="B33" s="885"/>
    </row>
    <row r="34" spans="1:2">
      <c r="B34" s="532"/>
    </row>
    <row r="35" spans="1:2">
      <c r="B35" s="532"/>
    </row>
    <row r="36" spans="1:2">
      <c r="A36" s="263"/>
      <c r="B36" s="532"/>
    </row>
    <row r="37" spans="1:2">
      <c r="B37" s="532"/>
    </row>
    <row r="38" spans="1:2">
      <c r="B38" s="532"/>
    </row>
    <row r="39" spans="1:2">
      <c r="B39" s="532"/>
    </row>
    <row r="40" spans="1:2">
      <c r="B40" s="532"/>
    </row>
    <row r="41" spans="1:2">
      <c r="B41" s="532"/>
    </row>
    <row r="42" spans="1:2">
      <c r="B42" s="532"/>
    </row>
    <row r="43" spans="1:2">
      <c r="B43" s="532"/>
    </row>
    <row r="44" spans="1:2">
      <c r="B44" s="532"/>
    </row>
    <row r="45" spans="1:2">
      <c r="B45" s="532"/>
    </row>
    <row r="46" spans="1:2">
      <c r="B46" s="532"/>
    </row>
    <row r="47" spans="1:2">
      <c r="B47" s="532"/>
    </row>
    <row r="48" spans="1:2">
      <c r="B48" s="532"/>
    </row>
    <row r="49" spans="2:2">
      <c r="B49" s="532"/>
    </row>
    <row r="50" spans="2:2">
      <c r="B50" s="532"/>
    </row>
    <row r="51" spans="2:2">
      <c r="B51" s="532"/>
    </row>
    <row r="52" spans="2:2">
      <c r="B52" s="532"/>
    </row>
    <row r="53" spans="2:2">
      <c r="B53" s="532"/>
    </row>
    <row r="54" spans="2:2">
      <c r="B54" s="532"/>
    </row>
    <row r="55" spans="2:2">
      <c r="B55" s="532"/>
    </row>
    <row r="56" spans="2:2">
      <c r="B56" s="532"/>
    </row>
    <row r="57" spans="2:2">
      <c r="B57" s="532"/>
    </row>
    <row r="58" spans="2:2">
      <c r="B58" s="532"/>
    </row>
    <row r="59" spans="2:2">
      <c r="B59" s="532"/>
    </row>
    <row r="60" spans="2:2">
      <c r="B60" s="532"/>
    </row>
    <row r="61" spans="2:2">
      <c r="B61" s="532"/>
    </row>
    <row r="62" spans="2:2">
      <c r="B62" s="532"/>
    </row>
    <row r="63" spans="2:2">
      <c r="B63" s="532"/>
    </row>
    <row r="64" spans="2:2">
      <c r="B64" s="532"/>
    </row>
    <row r="65" spans="2:2">
      <c r="B65" s="532"/>
    </row>
    <row r="66" spans="2:2">
      <c r="B66" s="532"/>
    </row>
    <row r="67" spans="2:2">
      <c r="B67" s="532"/>
    </row>
    <row r="68" spans="2:2">
      <c r="B68" s="532"/>
    </row>
    <row r="69" spans="2:2">
      <c r="B69" s="532"/>
    </row>
    <row r="70" spans="2:2">
      <c r="B70" s="532"/>
    </row>
    <row r="71" spans="2:2">
      <c r="B71" s="532"/>
    </row>
    <row r="72" spans="2:2">
      <c r="B72" s="532"/>
    </row>
    <row r="73" spans="2:2">
      <c r="B73" s="532"/>
    </row>
    <row r="74" spans="2:2">
      <c r="B74" s="532"/>
    </row>
    <row r="75" spans="2:2">
      <c r="B75" s="532"/>
    </row>
    <row r="76" spans="2:2">
      <c r="B76" s="532"/>
    </row>
    <row r="77" spans="2:2">
      <c r="B77" s="532"/>
    </row>
    <row r="78" spans="2:2">
      <c r="B78" s="532"/>
    </row>
    <row r="79" spans="2:2">
      <c r="B79" s="532"/>
    </row>
    <row r="80" spans="2:2">
      <c r="B80" s="532"/>
    </row>
    <row r="81" spans="2:2">
      <c r="B81" s="532"/>
    </row>
    <row r="82" spans="2:2">
      <c r="B82" s="532"/>
    </row>
    <row r="83" spans="2:2">
      <c r="B83" s="532"/>
    </row>
    <row r="84" spans="2:2">
      <c r="B84" s="532"/>
    </row>
    <row r="85" spans="2:2">
      <c r="B85" s="532"/>
    </row>
    <row r="86" spans="2:2">
      <c r="B86" s="532"/>
    </row>
    <row r="87" spans="2:2">
      <c r="B87" s="532"/>
    </row>
    <row r="88" spans="2:2">
      <c r="B88" s="532"/>
    </row>
    <row r="89" spans="2:2">
      <c r="B89" s="532"/>
    </row>
    <row r="90" spans="2:2">
      <c r="B90" s="532"/>
    </row>
    <row r="91" spans="2:2">
      <c r="B91" s="532"/>
    </row>
    <row r="92" spans="2:2">
      <c r="B92" s="532"/>
    </row>
    <row r="93" spans="2:2">
      <c r="B93" s="532"/>
    </row>
    <row r="94" spans="2:2">
      <c r="B94" s="532"/>
    </row>
    <row r="95" spans="2:2">
      <c r="B95" s="532"/>
    </row>
    <row r="96" spans="2:2">
      <c r="B96" s="532"/>
    </row>
    <row r="97" spans="2:2">
      <c r="B97" s="532"/>
    </row>
    <row r="98" spans="2:2">
      <c r="B98" s="532"/>
    </row>
    <row r="99" spans="2:2">
      <c r="B99" s="532"/>
    </row>
    <row r="100" spans="2:2">
      <c r="B100" s="532"/>
    </row>
    <row r="101" spans="2:2">
      <c r="B101" s="532"/>
    </row>
    <row r="102" spans="2:2">
      <c r="B102" s="532"/>
    </row>
    <row r="103" spans="2:2">
      <c r="B103" s="532"/>
    </row>
    <row r="104" spans="2:2">
      <c r="B104" s="532"/>
    </row>
    <row r="105" spans="2:2">
      <c r="B105" s="532"/>
    </row>
    <row r="106" spans="2:2">
      <c r="B106" s="532"/>
    </row>
    <row r="107" spans="2:2">
      <c r="B107" s="532"/>
    </row>
    <row r="108" spans="2:2">
      <c r="B108" s="532"/>
    </row>
    <row r="109" spans="2:2">
      <c r="B109" s="532"/>
    </row>
    <row r="110" spans="2:2">
      <c r="B110" s="532"/>
    </row>
    <row r="111" spans="2:2">
      <c r="B111" s="532"/>
    </row>
    <row r="112" spans="2:2">
      <c r="B112" s="532"/>
    </row>
    <row r="113" spans="2:2">
      <c r="B113" s="532"/>
    </row>
    <row r="114" spans="2:2">
      <c r="B114" s="532"/>
    </row>
    <row r="115" spans="2:2">
      <c r="B115" s="532"/>
    </row>
    <row r="116" spans="2:2">
      <c r="B116" s="532"/>
    </row>
    <row r="117" spans="2:2">
      <c r="B117" s="532"/>
    </row>
    <row r="118" spans="2:2">
      <c r="B118" s="532"/>
    </row>
    <row r="119" spans="2:2">
      <c r="B119" s="532"/>
    </row>
    <row r="120" spans="2:2">
      <c r="B120" s="532"/>
    </row>
    <row r="121" spans="2:2">
      <c r="B121" s="532"/>
    </row>
    <row r="122" spans="2:2">
      <c r="B122" s="532"/>
    </row>
    <row r="123" spans="2:2">
      <c r="B123" s="532"/>
    </row>
    <row r="124" spans="2:2">
      <c r="B124" s="532"/>
    </row>
    <row r="125" spans="2:2">
      <c r="B125" s="532"/>
    </row>
    <row r="126" spans="2:2">
      <c r="B126" s="532"/>
    </row>
    <row r="127" spans="2:2">
      <c r="B127" s="532"/>
    </row>
    <row r="128" spans="2:2">
      <c r="B128" s="532"/>
    </row>
    <row r="129" spans="2:2">
      <c r="B129" s="532"/>
    </row>
    <row r="130" spans="2:2">
      <c r="B130" s="532"/>
    </row>
    <row r="131" spans="2:2">
      <c r="B131" s="532"/>
    </row>
    <row r="132" spans="2:2">
      <c r="B132" s="532"/>
    </row>
    <row r="133" spans="2:2">
      <c r="B133" s="532"/>
    </row>
    <row r="134" spans="2:2">
      <c r="B134" s="532"/>
    </row>
    <row r="135" spans="2:2">
      <c r="B135" s="532"/>
    </row>
    <row r="136" spans="2:2">
      <c r="B136" s="532"/>
    </row>
    <row r="137" spans="2:2">
      <c r="B137" s="532"/>
    </row>
    <row r="138" spans="2:2">
      <c r="B138" s="532"/>
    </row>
    <row r="139" spans="2:2">
      <c r="B139" s="532"/>
    </row>
    <row r="140" spans="2:2">
      <c r="B140" s="532"/>
    </row>
    <row r="141" spans="2:2">
      <c r="B141" s="532"/>
    </row>
    <row r="142" spans="2:2">
      <c r="B142" s="532"/>
    </row>
    <row r="143" spans="2:2">
      <c r="B143" s="532"/>
    </row>
    <row r="144" spans="2:2">
      <c r="B144" s="532"/>
    </row>
    <row r="145" spans="2:2">
      <c r="B145" s="532"/>
    </row>
    <row r="146" spans="2:2">
      <c r="B146" s="532"/>
    </row>
    <row r="147" spans="2:2">
      <c r="B147" s="53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38"/>
  <sheetViews>
    <sheetView showGridLines="0" workbookViewId="0"/>
  </sheetViews>
  <sheetFormatPr baseColWidth="10" defaultColWidth="11.42578125" defaultRowHeight="11.25"/>
  <cols>
    <col min="1" max="1" width="35.7109375" style="291" customWidth="1"/>
    <col min="2" max="2" width="38.42578125" style="291" customWidth="1"/>
    <col min="3" max="3" width="9.140625" style="291" customWidth="1"/>
    <col min="4" max="4" width="3.5703125" style="291" customWidth="1"/>
    <col min="5" max="5" width="4.140625" style="292" customWidth="1"/>
    <col min="6" max="6" width="11.42578125" style="292"/>
    <col min="7" max="7" width="28.140625" style="291" bestFit="1" customWidth="1"/>
    <col min="8" max="8" width="8.7109375" style="291" bestFit="1" customWidth="1"/>
    <col min="9" max="254" width="11.42578125" style="291"/>
    <col min="255" max="255" width="15.5703125" style="291" customWidth="1"/>
    <col min="256" max="256" width="38.42578125" style="291" customWidth="1"/>
    <col min="257" max="257" width="12.42578125" style="291" bestFit="1" customWidth="1"/>
    <col min="258" max="258" width="16.85546875" style="291" customWidth="1"/>
    <col min="259" max="259" width="9.140625" style="291" customWidth="1"/>
    <col min="260" max="261" width="0" style="291" hidden="1" customWidth="1"/>
    <col min="262" max="510" width="11.42578125" style="291"/>
    <col min="511" max="511" width="15.5703125" style="291" customWidth="1"/>
    <col min="512" max="512" width="38.42578125" style="291" customWidth="1"/>
    <col min="513" max="513" width="12.42578125" style="291" bestFit="1" customWidth="1"/>
    <col min="514" max="514" width="16.85546875" style="291" customWidth="1"/>
    <col min="515" max="515" width="9.140625" style="291" customWidth="1"/>
    <col min="516" max="517" width="0" style="291" hidden="1" customWidth="1"/>
    <col min="518" max="766" width="11.42578125" style="291"/>
    <col min="767" max="767" width="15.5703125" style="291" customWidth="1"/>
    <col min="768" max="768" width="38.42578125" style="291" customWidth="1"/>
    <col min="769" max="769" width="12.42578125" style="291" bestFit="1" customWidth="1"/>
    <col min="770" max="770" width="16.85546875" style="291" customWidth="1"/>
    <col min="771" max="771" width="9.140625" style="291" customWidth="1"/>
    <col min="772" max="773" width="0" style="291" hidden="1" customWidth="1"/>
    <col min="774" max="1022" width="11.42578125" style="291"/>
    <col min="1023" max="1023" width="15.5703125" style="291" customWidth="1"/>
    <col min="1024" max="1024" width="38.42578125" style="291" customWidth="1"/>
    <col min="1025" max="1025" width="12.42578125" style="291" bestFit="1" customWidth="1"/>
    <col min="1026" max="1026" width="16.85546875" style="291" customWidth="1"/>
    <col min="1027" max="1027" width="9.140625" style="291" customWidth="1"/>
    <col min="1028" max="1029" width="0" style="291" hidden="1" customWidth="1"/>
    <col min="1030" max="1278" width="11.42578125" style="291"/>
    <col min="1279" max="1279" width="15.5703125" style="291" customWidth="1"/>
    <col min="1280" max="1280" width="38.42578125" style="291" customWidth="1"/>
    <col min="1281" max="1281" width="12.42578125" style="291" bestFit="1" customWidth="1"/>
    <col min="1282" max="1282" width="16.85546875" style="291" customWidth="1"/>
    <col min="1283" max="1283" width="9.140625" style="291" customWidth="1"/>
    <col min="1284" max="1285" width="0" style="291" hidden="1" customWidth="1"/>
    <col min="1286" max="1534" width="11.42578125" style="291"/>
    <col min="1535" max="1535" width="15.5703125" style="291" customWidth="1"/>
    <col min="1536" max="1536" width="38.42578125" style="291" customWidth="1"/>
    <col min="1537" max="1537" width="12.42578125" style="291" bestFit="1" customWidth="1"/>
    <col min="1538" max="1538" width="16.85546875" style="291" customWidth="1"/>
    <col min="1539" max="1539" width="9.140625" style="291" customWidth="1"/>
    <col min="1540" max="1541" width="0" style="291" hidden="1" customWidth="1"/>
    <col min="1542" max="1790" width="11.42578125" style="291"/>
    <col min="1791" max="1791" width="15.5703125" style="291" customWidth="1"/>
    <col min="1792" max="1792" width="38.42578125" style="291" customWidth="1"/>
    <col min="1793" max="1793" width="12.42578125" style="291" bestFit="1" customWidth="1"/>
    <col min="1794" max="1794" width="16.85546875" style="291" customWidth="1"/>
    <col min="1795" max="1795" width="9.140625" style="291" customWidth="1"/>
    <col min="1796" max="1797" width="0" style="291" hidden="1" customWidth="1"/>
    <col min="1798" max="2046" width="11.42578125" style="291"/>
    <col min="2047" max="2047" width="15.5703125" style="291" customWidth="1"/>
    <col min="2048" max="2048" width="38.42578125" style="291" customWidth="1"/>
    <col min="2049" max="2049" width="12.42578125" style="291" bestFit="1" customWidth="1"/>
    <col min="2050" max="2050" width="16.85546875" style="291" customWidth="1"/>
    <col min="2051" max="2051" width="9.140625" style="291" customWidth="1"/>
    <col min="2052" max="2053" width="0" style="291" hidden="1" customWidth="1"/>
    <col min="2054" max="2302" width="11.42578125" style="291"/>
    <col min="2303" max="2303" width="15.5703125" style="291" customWidth="1"/>
    <col min="2304" max="2304" width="38.42578125" style="291" customWidth="1"/>
    <col min="2305" max="2305" width="12.42578125" style="291" bestFit="1" customWidth="1"/>
    <col min="2306" max="2306" width="16.85546875" style="291" customWidth="1"/>
    <col min="2307" max="2307" width="9.140625" style="291" customWidth="1"/>
    <col min="2308" max="2309" width="0" style="291" hidden="1" customWidth="1"/>
    <col min="2310" max="2558" width="11.42578125" style="291"/>
    <col min="2559" max="2559" width="15.5703125" style="291" customWidth="1"/>
    <col min="2560" max="2560" width="38.42578125" style="291" customWidth="1"/>
    <col min="2561" max="2561" width="12.42578125" style="291" bestFit="1" customWidth="1"/>
    <col min="2562" max="2562" width="16.85546875" style="291" customWidth="1"/>
    <col min="2563" max="2563" width="9.140625" style="291" customWidth="1"/>
    <col min="2564" max="2565" width="0" style="291" hidden="1" customWidth="1"/>
    <col min="2566" max="2814" width="11.42578125" style="291"/>
    <col min="2815" max="2815" width="15.5703125" style="291" customWidth="1"/>
    <col min="2816" max="2816" width="38.42578125" style="291" customWidth="1"/>
    <col min="2817" max="2817" width="12.42578125" style="291" bestFit="1" customWidth="1"/>
    <col min="2818" max="2818" width="16.85546875" style="291" customWidth="1"/>
    <col min="2819" max="2819" width="9.140625" style="291" customWidth="1"/>
    <col min="2820" max="2821" width="0" style="291" hidden="1" customWidth="1"/>
    <col min="2822" max="3070" width="11.42578125" style="291"/>
    <col min="3071" max="3071" width="15.5703125" style="291" customWidth="1"/>
    <col min="3072" max="3072" width="38.42578125" style="291" customWidth="1"/>
    <col min="3073" max="3073" width="12.42578125" style="291" bestFit="1" customWidth="1"/>
    <col min="3074" max="3074" width="16.85546875" style="291" customWidth="1"/>
    <col min="3075" max="3075" width="9.140625" style="291" customWidth="1"/>
    <col min="3076" max="3077" width="0" style="291" hidden="1" customWidth="1"/>
    <col min="3078" max="3326" width="11.42578125" style="291"/>
    <col min="3327" max="3327" width="15.5703125" style="291" customWidth="1"/>
    <col min="3328" max="3328" width="38.42578125" style="291" customWidth="1"/>
    <col min="3329" max="3329" width="12.42578125" style="291" bestFit="1" customWidth="1"/>
    <col min="3330" max="3330" width="16.85546875" style="291" customWidth="1"/>
    <col min="3331" max="3331" width="9.140625" style="291" customWidth="1"/>
    <col min="3332" max="3333" width="0" style="291" hidden="1" customWidth="1"/>
    <col min="3334" max="3582" width="11.42578125" style="291"/>
    <col min="3583" max="3583" width="15.5703125" style="291" customWidth="1"/>
    <col min="3584" max="3584" width="38.42578125" style="291" customWidth="1"/>
    <col min="3585" max="3585" width="12.42578125" style="291" bestFit="1" customWidth="1"/>
    <col min="3586" max="3586" width="16.85546875" style="291" customWidth="1"/>
    <col min="3587" max="3587" width="9.140625" style="291" customWidth="1"/>
    <col min="3588" max="3589" width="0" style="291" hidden="1" customWidth="1"/>
    <col min="3590" max="3838" width="11.42578125" style="291"/>
    <col min="3839" max="3839" width="15.5703125" style="291" customWidth="1"/>
    <col min="3840" max="3840" width="38.42578125" style="291" customWidth="1"/>
    <col min="3841" max="3841" width="12.42578125" style="291" bestFit="1" customWidth="1"/>
    <col min="3842" max="3842" width="16.85546875" style="291" customWidth="1"/>
    <col min="3843" max="3843" width="9.140625" style="291" customWidth="1"/>
    <col min="3844" max="3845" width="0" style="291" hidden="1" customWidth="1"/>
    <col min="3846" max="4094" width="11.42578125" style="291"/>
    <col min="4095" max="4095" width="15.5703125" style="291" customWidth="1"/>
    <col min="4096" max="4096" width="38.42578125" style="291" customWidth="1"/>
    <col min="4097" max="4097" width="12.42578125" style="291" bestFit="1" customWidth="1"/>
    <col min="4098" max="4098" width="16.85546875" style="291" customWidth="1"/>
    <col min="4099" max="4099" width="9.140625" style="291" customWidth="1"/>
    <col min="4100" max="4101" width="0" style="291" hidden="1" customWidth="1"/>
    <col min="4102" max="4350" width="11.42578125" style="291"/>
    <col min="4351" max="4351" width="15.5703125" style="291" customWidth="1"/>
    <col min="4352" max="4352" width="38.42578125" style="291" customWidth="1"/>
    <col min="4353" max="4353" width="12.42578125" style="291" bestFit="1" customWidth="1"/>
    <col min="4354" max="4354" width="16.85546875" style="291" customWidth="1"/>
    <col min="4355" max="4355" width="9.140625" style="291" customWidth="1"/>
    <col min="4356" max="4357" width="0" style="291" hidden="1" customWidth="1"/>
    <col min="4358" max="4606" width="11.42578125" style="291"/>
    <col min="4607" max="4607" width="15.5703125" style="291" customWidth="1"/>
    <col min="4608" max="4608" width="38.42578125" style="291" customWidth="1"/>
    <col min="4609" max="4609" width="12.42578125" style="291" bestFit="1" customWidth="1"/>
    <col min="4610" max="4610" width="16.85546875" style="291" customWidth="1"/>
    <col min="4611" max="4611" width="9.140625" style="291" customWidth="1"/>
    <col min="4612" max="4613" width="0" style="291" hidden="1" customWidth="1"/>
    <col min="4614" max="4862" width="11.42578125" style="291"/>
    <col min="4863" max="4863" width="15.5703125" style="291" customWidth="1"/>
    <col min="4864" max="4864" width="38.42578125" style="291" customWidth="1"/>
    <col min="4865" max="4865" width="12.42578125" style="291" bestFit="1" customWidth="1"/>
    <col min="4866" max="4866" width="16.85546875" style="291" customWidth="1"/>
    <col min="4867" max="4867" width="9.140625" style="291" customWidth="1"/>
    <col min="4868" max="4869" width="0" style="291" hidden="1" customWidth="1"/>
    <col min="4870" max="5118" width="11.42578125" style="291"/>
    <col min="5119" max="5119" width="15.5703125" style="291" customWidth="1"/>
    <col min="5120" max="5120" width="38.42578125" style="291" customWidth="1"/>
    <col min="5121" max="5121" width="12.42578125" style="291" bestFit="1" customWidth="1"/>
    <col min="5122" max="5122" width="16.85546875" style="291" customWidth="1"/>
    <col min="5123" max="5123" width="9.140625" style="291" customWidth="1"/>
    <col min="5124" max="5125" width="0" style="291" hidden="1" customWidth="1"/>
    <col min="5126" max="5374" width="11.42578125" style="291"/>
    <col min="5375" max="5375" width="15.5703125" style="291" customWidth="1"/>
    <col min="5376" max="5376" width="38.42578125" style="291" customWidth="1"/>
    <col min="5377" max="5377" width="12.42578125" style="291" bestFit="1" customWidth="1"/>
    <col min="5378" max="5378" width="16.85546875" style="291" customWidth="1"/>
    <col min="5379" max="5379" width="9.140625" style="291" customWidth="1"/>
    <col min="5380" max="5381" width="0" style="291" hidden="1" customWidth="1"/>
    <col min="5382" max="5630" width="11.42578125" style="291"/>
    <col min="5631" max="5631" width="15.5703125" style="291" customWidth="1"/>
    <col min="5632" max="5632" width="38.42578125" style="291" customWidth="1"/>
    <col min="5633" max="5633" width="12.42578125" style="291" bestFit="1" customWidth="1"/>
    <col min="5634" max="5634" width="16.85546875" style="291" customWidth="1"/>
    <col min="5635" max="5635" width="9.140625" style="291" customWidth="1"/>
    <col min="5636" max="5637" width="0" style="291" hidden="1" customWidth="1"/>
    <col min="5638" max="5886" width="11.42578125" style="291"/>
    <col min="5887" max="5887" width="15.5703125" style="291" customWidth="1"/>
    <col min="5888" max="5888" width="38.42578125" style="291" customWidth="1"/>
    <col min="5889" max="5889" width="12.42578125" style="291" bestFit="1" customWidth="1"/>
    <col min="5890" max="5890" width="16.85546875" style="291" customWidth="1"/>
    <col min="5891" max="5891" width="9.140625" style="291" customWidth="1"/>
    <col min="5892" max="5893" width="0" style="291" hidden="1" customWidth="1"/>
    <col min="5894" max="6142" width="11.42578125" style="291"/>
    <col min="6143" max="6143" width="15.5703125" style="291" customWidth="1"/>
    <col min="6144" max="6144" width="38.42578125" style="291" customWidth="1"/>
    <col min="6145" max="6145" width="12.42578125" style="291" bestFit="1" customWidth="1"/>
    <col min="6146" max="6146" width="16.85546875" style="291" customWidth="1"/>
    <col min="6147" max="6147" width="9.140625" style="291" customWidth="1"/>
    <col min="6148" max="6149" width="0" style="291" hidden="1" customWidth="1"/>
    <col min="6150" max="6398" width="11.42578125" style="291"/>
    <col min="6399" max="6399" width="15.5703125" style="291" customWidth="1"/>
    <col min="6400" max="6400" width="38.42578125" style="291" customWidth="1"/>
    <col min="6401" max="6401" width="12.42578125" style="291" bestFit="1" customWidth="1"/>
    <col min="6402" max="6402" width="16.85546875" style="291" customWidth="1"/>
    <col min="6403" max="6403" width="9.140625" style="291" customWidth="1"/>
    <col min="6404" max="6405" width="0" style="291" hidden="1" customWidth="1"/>
    <col min="6406" max="6654" width="11.42578125" style="291"/>
    <col min="6655" max="6655" width="15.5703125" style="291" customWidth="1"/>
    <col min="6656" max="6656" width="38.42578125" style="291" customWidth="1"/>
    <col min="6657" max="6657" width="12.42578125" style="291" bestFit="1" customWidth="1"/>
    <col min="6658" max="6658" width="16.85546875" style="291" customWidth="1"/>
    <col min="6659" max="6659" width="9.140625" style="291" customWidth="1"/>
    <col min="6660" max="6661" width="0" style="291" hidden="1" customWidth="1"/>
    <col min="6662" max="6910" width="11.42578125" style="291"/>
    <col min="6911" max="6911" width="15.5703125" style="291" customWidth="1"/>
    <col min="6912" max="6912" width="38.42578125" style="291" customWidth="1"/>
    <col min="6913" max="6913" width="12.42578125" style="291" bestFit="1" customWidth="1"/>
    <col min="6914" max="6914" width="16.85546875" style="291" customWidth="1"/>
    <col min="6915" max="6915" width="9.140625" style="291" customWidth="1"/>
    <col min="6916" max="6917" width="0" style="291" hidden="1" customWidth="1"/>
    <col min="6918" max="7166" width="11.42578125" style="291"/>
    <col min="7167" max="7167" width="15.5703125" style="291" customWidth="1"/>
    <col min="7168" max="7168" width="38.42578125" style="291" customWidth="1"/>
    <col min="7169" max="7169" width="12.42578125" style="291" bestFit="1" customWidth="1"/>
    <col min="7170" max="7170" width="16.85546875" style="291" customWidth="1"/>
    <col min="7171" max="7171" width="9.140625" style="291" customWidth="1"/>
    <col min="7172" max="7173" width="0" style="291" hidden="1" customWidth="1"/>
    <col min="7174" max="7422" width="11.42578125" style="291"/>
    <col min="7423" max="7423" width="15.5703125" style="291" customWidth="1"/>
    <col min="7424" max="7424" width="38.42578125" style="291" customWidth="1"/>
    <col min="7425" max="7425" width="12.42578125" style="291" bestFit="1" customWidth="1"/>
    <col min="7426" max="7426" width="16.85546875" style="291" customWidth="1"/>
    <col min="7427" max="7427" width="9.140625" style="291" customWidth="1"/>
    <col min="7428" max="7429" width="0" style="291" hidden="1" customWidth="1"/>
    <col min="7430" max="7678" width="11.42578125" style="291"/>
    <col min="7679" max="7679" width="15.5703125" style="291" customWidth="1"/>
    <col min="7680" max="7680" width="38.42578125" style="291" customWidth="1"/>
    <col min="7681" max="7681" width="12.42578125" style="291" bestFit="1" customWidth="1"/>
    <col min="7682" max="7682" width="16.85546875" style="291" customWidth="1"/>
    <col min="7683" max="7683" width="9.140625" style="291" customWidth="1"/>
    <col min="7684" max="7685" width="0" style="291" hidden="1" customWidth="1"/>
    <col min="7686" max="7934" width="11.42578125" style="291"/>
    <col min="7935" max="7935" width="15.5703125" style="291" customWidth="1"/>
    <col min="7936" max="7936" width="38.42578125" style="291" customWidth="1"/>
    <col min="7937" max="7937" width="12.42578125" style="291" bestFit="1" customWidth="1"/>
    <col min="7938" max="7938" width="16.85546875" style="291" customWidth="1"/>
    <col min="7939" max="7939" width="9.140625" style="291" customWidth="1"/>
    <col min="7940" max="7941" width="0" style="291" hidden="1" customWidth="1"/>
    <col min="7942" max="8190" width="11.42578125" style="291"/>
    <col min="8191" max="8191" width="15.5703125" style="291" customWidth="1"/>
    <col min="8192" max="8192" width="38.42578125" style="291" customWidth="1"/>
    <col min="8193" max="8193" width="12.42578125" style="291" bestFit="1" customWidth="1"/>
    <col min="8194" max="8194" width="16.85546875" style="291" customWidth="1"/>
    <col min="8195" max="8195" width="9.140625" style="291" customWidth="1"/>
    <col min="8196" max="8197" width="0" style="291" hidden="1" customWidth="1"/>
    <col min="8198" max="8446" width="11.42578125" style="291"/>
    <col min="8447" max="8447" width="15.5703125" style="291" customWidth="1"/>
    <col min="8448" max="8448" width="38.42578125" style="291" customWidth="1"/>
    <col min="8449" max="8449" width="12.42578125" style="291" bestFit="1" customWidth="1"/>
    <col min="8450" max="8450" width="16.85546875" style="291" customWidth="1"/>
    <col min="8451" max="8451" width="9.140625" style="291" customWidth="1"/>
    <col min="8452" max="8453" width="0" style="291" hidden="1" customWidth="1"/>
    <col min="8454" max="8702" width="11.42578125" style="291"/>
    <col min="8703" max="8703" width="15.5703125" style="291" customWidth="1"/>
    <col min="8704" max="8704" width="38.42578125" style="291" customWidth="1"/>
    <col min="8705" max="8705" width="12.42578125" style="291" bestFit="1" customWidth="1"/>
    <col min="8706" max="8706" width="16.85546875" style="291" customWidth="1"/>
    <col min="8707" max="8707" width="9.140625" style="291" customWidth="1"/>
    <col min="8708" max="8709" width="0" style="291" hidden="1" customWidth="1"/>
    <col min="8710" max="8958" width="11.42578125" style="291"/>
    <col min="8959" max="8959" width="15.5703125" style="291" customWidth="1"/>
    <col min="8960" max="8960" width="38.42578125" style="291" customWidth="1"/>
    <col min="8961" max="8961" width="12.42578125" style="291" bestFit="1" customWidth="1"/>
    <col min="8962" max="8962" width="16.85546875" style="291" customWidth="1"/>
    <col min="8963" max="8963" width="9.140625" style="291" customWidth="1"/>
    <col min="8964" max="8965" width="0" style="291" hidden="1" customWidth="1"/>
    <col min="8966" max="9214" width="11.42578125" style="291"/>
    <col min="9215" max="9215" width="15.5703125" style="291" customWidth="1"/>
    <col min="9216" max="9216" width="38.42578125" style="291" customWidth="1"/>
    <col min="9217" max="9217" width="12.42578125" style="291" bestFit="1" customWidth="1"/>
    <col min="9218" max="9218" width="16.85546875" style="291" customWidth="1"/>
    <col min="9219" max="9219" width="9.140625" style="291" customWidth="1"/>
    <col min="9220" max="9221" width="0" style="291" hidden="1" customWidth="1"/>
    <col min="9222" max="9470" width="11.42578125" style="291"/>
    <col min="9471" max="9471" width="15.5703125" style="291" customWidth="1"/>
    <col min="9472" max="9472" width="38.42578125" style="291" customWidth="1"/>
    <col min="9473" max="9473" width="12.42578125" style="291" bestFit="1" customWidth="1"/>
    <col min="9474" max="9474" width="16.85546875" style="291" customWidth="1"/>
    <col min="9475" max="9475" width="9.140625" style="291" customWidth="1"/>
    <col min="9476" max="9477" width="0" style="291" hidden="1" customWidth="1"/>
    <col min="9478" max="9726" width="11.42578125" style="291"/>
    <col min="9727" max="9727" width="15.5703125" style="291" customWidth="1"/>
    <col min="9728" max="9728" width="38.42578125" style="291" customWidth="1"/>
    <col min="9729" max="9729" width="12.42578125" style="291" bestFit="1" customWidth="1"/>
    <col min="9730" max="9730" width="16.85546875" style="291" customWidth="1"/>
    <col min="9731" max="9731" width="9.140625" style="291" customWidth="1"/>
    <col min="9732" max="9733" width="0" style="291" hidden="1" customWidth="1"/>
    <col min="9734" max="9982" width="11.42578125" style="291"/>
    <col min="9983" max="9983" width="15.5703125" style="291" customWidth="1"/>
    <col min="9984" max="9984" width="38.42578125" style="291" customWidth="1"/>
    <col min="9985" max="9985" width="12.42578125" style="291" bestFit="1" customWidth="1"/>
    <col min="9986" max="9986" width="16.85546875" style="291" customWidth="1"/>
    <col min="9987" max="9987" width="9.140625" style="291" customWidth="1"/>
    <col min="9988" max="9989" width="0" style="291" hidden="1" customWidth="1"/>
    <col min="9990" max="10238" width="11.42578125" style="291"/>
    <col min="10239" max="10239" width="15.5703125" style="291" customWidth="1"/>
    <col min="10240" max="10240" width="38.42578125" style="291" customWidth="1"/>
    <col min="10241" max="10241" width="12.42578125" style="291" bestFit="1" customWidth="1"/>
    <col min="10242" max="10242" width="16.85546875" style="291" customWidth="1"/>
    <col min="10243" max="10243" width="9.140625" style="291" customWidth="1"/>
    <col min="10244" max="10245" width="0" style="291" hidden="1" customWidth="1"/>
    <col min="10246" max="10494" width="11.42578125" style="291"/>
    <col min="10495" max="10495" width="15.5703125" style="291" customWidth="1"/>
    <col min="10496" max="10496" width="38.42578125" style="291" customWidth="1"/>
    <col min="10497" max="10497" width="12.42578125" style="291" bestFit="1" customWidth="1"/>
    <col min="10498" max="10498" width="16.85546875" style="291" customWidth="1"/>
    <col min="10499" max="10499" width="9.140625" style="291" customWidth="1"/>
    <col min="10500" max="10501" width="0" style="291" hidden="1" customWidth="1"/>
    <col min="10502" max="10750" width="11.42578125" style="291"/>
    <col min="10751" max="10751" width="15.5703125" style="291" customWidth="1"/>
    <col min="10752" max="10752" width="38.42578125" style="291" customWidth="1"/>
    <col min="10753" max="10753" width="12.42578125" style="291" bestFit="1" customWidth="1"/>
    <col min="10754" max="10754" width="16.85546875" style="291" customWidth="1"/>
    <col min="10755" max="10755" width="9.140625" style="291" customWidth="1"/>
    <col min="10756" max="10757" width="0" style="291" hidden="1" customWidth="1"/>
    <col min="10758" max="11006" width="11.42578125" style="291"/>
    <col min="11007" max="11007" width="15.5703125" style="291" customWidth="1"/>
    <col min="11008" max="11008" width="38.42578125" style="291" customWidth="1"/>
    <col min="11009" max="11009" width="12.42578125" style="291" bestFit="1" customWidth="1"/>
    <col min="11010" max="11010" width="16.85546875" style="291" customWidth="1"/>
    <col min="11011" max="11011" width="9.140625" style="291" customWidth="1"/>
    <col min="11012" max="11013" width="0" style="291" hidden="1" customWidth="1"/>
    <col min="11014" max="11262" width="11.42578125" style="291"/>
    <col min="11263" max="11263" width="15.5703125" style="291" customWidth="1"/>
    <col min="11264" max="11264" width="38.42578125" style="291" customWidth="1"/>
    <col min="11265" max="11265" width="12.42578125" style="291" bestFit="1" customWidth="1"/>
    <col min="11266" max="11266" width="16.85546875" style="291" customWidth="1"/>
    <col min="11267" max="11267" width="9.140625" style="291" customWidth="1"/>
    <col min="11268" max="11269" width="0" style="291" hidden="1" customWidth="1"/>
    <col min="11270" max="11518" width="11.42578125" style="291"/>
    <col min="11519" max="11519" width="15.5703125" style="291" customWidth="1"/>
    <col min="11520" max="11520" width="38.42578125" style="291" customWidth="1"/>
    <col min="11521" max="11521" width="12.42578125" style="291" bestFit="1" customWidth="1"/>
    <col min="11522" max="11522" width="16.85546875" style="291" customWidth="1"/>
    <col min="11523" max="11523" width="9.140625" style="291" customWidth="1"/>
    <col min="11524" max="11525" width="0" style="291" hidden="1" customWidth="1"/>
    <col min="11526" max="11774" width="11.42578125" style="291"/>
    <col min="11775" max="11775" width="15.5703125" style="291" customWidth="1"/>
    <col min="11776" max="11776" width="38.42578125" style="291" customWidth="1"/>
    <col min="11777" max="11777" width="12.42578125" style="291" bestFit="1" customWidth="1"/>
    <col min="11778" max="11778" width="16.85546875" style="291" customWidth="1"/>
    <col min="11779" max="11779" width="9.140625" style="291" customWidth="1"/>
    <col min="11780" max="11781" width="0" style="291" hidden="1" customWidth="1"/>
    <col min="11782" max="12030" width="11.42578125" style="291"/>
    <col min="12031" max="12031" width="15.5703125" style="291" customWidth="1"/>
    <col min="12032" max="12032" width="38.42578125" style="291" customWidth="1"/>
    <col min="12033" max="12033" width="12.42578125" style="291" bestFit="1" customWidth="1"/>
    <col min="12034" max="12034" width="16.85546875" style="291" customWidth="1"/>
    <col min="12035" max="12035" width="9.140625" style="291" customWidth="1"/>
    <col min="12036" max="12037" width="0" style="291" hidden="1" customWidth="1"/>
    <col min="12038" max="12286" width="11.42578125" style="291"/>
    <col min="12287" max="12287" width="15.5703125" style="291" customWidth="1"/>
    <col min="12288" max="12288" width="38.42578125" style="291" customWidth="1"/>
    <col min="12289" max="12289" width="12.42578125" style="291" bestFit="1" customWidth="1"/>
    <col min="12290" max="12290" width="16.85546875" style="291" customWidth="1"/>
    <col min="12291" max="12291" width="9.140625" style="291" customWidth="1"/>
    <col min="12292" max="12293" width="0" style="291" hidden="1" customWidth="1"/>
    <col min="12294" max="12542" width="11.42578125" style="291"/>
    <col min="12543" max="12543" width="15.5703125" style="291" customWidth="1"/>
    <col min="12544" max="12544" width="38.42578125" style="291" customWidth="1"/>
    <col min="12545" max="12545" width="12.42578125" style="291" bestFit="1" customWidth="1"/>
    <col min="12546" max="12546" width="16.85546875" style="291" customWidth="1"/>
    <col min="12547" max="12547" width="9.140625" style="291" customWidth="1"/>
    <col min="12548" max="12549" width="0" style="291" hidden="1" customWidth="1"/>
    <col min="12550" max="12798" width="11.42578125" style="291"/>
    <col min="12799" max="12799" width="15.5703125" style="291" customWidth="1"/>
    <col min="12800" max="12800" width="38.42578125" style="291" customWidth="1"/>
    <col min="12801" max="12801" width="12.42578125" style="291" bestFit="1" customWidth="1"/>
    <col min="12802" max="12802" width="16.85546875" style="291" customWidth="1"/>
    <col min="12803" max="12803" width="9.140625" style="291" customWidth="1"/>
    <col min="12804" max="12805" width="0" style="291" hidden="1" customWidth="1"/>
    <col min="12806" max="13054" width="11.42578125" style="291"/>
    <col min="13055" max="13055" width="15.5703125" style="291" customWidth="1"/>
    <col min="13056" max="13056" width="38.42578125" style="291" customWidth="1"/>
    <col min="13057" max="13057" width="12.42578125" style="291" bestFit="1" customWidth="1"/>
    <col min="13058" max="13058" width="16.85546875" style="291" customWidth="1"/>
    <col min="13059" max="13059" width="9.140625" style="291" customWidth="1"/>
    <col min="13060" max="13061" width="0" style="291" hidden="1" customWidth="1"/>
    <col min="13062" max="13310" width="11.42578125" style="291"/>
    <col min="13311" max="13311" width="15.5703125" style="291" customWidth="1"/>
    <col min="13312" max="13312" width="38.42578125" style="291" customWidth="1"/>
    <col min="13313" max="13313" width="12.42578125" style="291" bestFit="1" customWidth="1"/>
    <col min="13314" max="13314" width="16.85546875" style="291" customWidth="1"/>
    <col min="13315" max="13315" width="9.140625" style="291" customWidth="1"/>
    <col min="13316" max="13317" width="0" style="291" hidden="1" customWidth="1"/>
    <col min="13318" max="13566" width="11.42578125" style="291"/>
    <col min="13567" max="13567" width="15.5703125" style="291" customWidth="1"/>
    <col min="13568" max="13568" width="38.42578125" style="291" customWidth="1"/>
    <col min="13569" max="13569" width="12.42578125" style="291" bestFit="1" customWidth="1"/>
    <col min="13570" max="13570" width="16.85546875" style="291" customWidth="1"/>
    <col min="13571" max="13571" width="9.140625" style="291" customWidth="1"/>
    <col min="13572" max="13573" width="0" style="291" hidden="1" customWidth="1"/>
    <col min="13574" max="13822" width="11.42578125" style="291"/>
    <col min="13823" max="13823" width="15.5703125" style="291" customWidth="1"/>
    <col min="13824" max="13824" width="38.42578125" style="291" customWidth="1"/>
    <col min="13825" max="13825" width="12.42578125" style="291" bestFit="1" customWidth="1"/>
    <col min="13826" max="13826" width="16.85546875" style="291" customWidth="1"/>
    <col min="13827" max="13827" width="9.140625" style="291" customWidth="1"/>
    <col min="13828" max="13829" width="0" style="291" hidden="1" customWidth="1"/>
    <col min="13830" max="14078" width="11.42578125" style="291"/>
    <col min="14079" max="14079" width="15.5703125" style="291" customWidth="1"/>
    <col min="14080" max="14080" width="38.42578125" style="291" customWidth="1"/>
    <col min="14081" max="14081" width="12.42578125" style="291" bestFit="1" customWidth="1"/>
    <col min="14082" max="14082" width="16.85546875" style="291" customWidth="1"/>
    <col min="14083" max="14083" width="9.140625" style="291" customWidth="1"/>
    <col min="14084" max="14085" width="0" style="291" hidden="1" customWidth="1"/>
    <col min="14086" max="14334" width="11.42578125" style="291"/>
    <col min="14335" max="14335" width="15.5703125" style="291" customWidth="1"/>
    <col min="14336" max="14336" width="38.42578125" style="291" customWidth="1"/>
    <col min="14337" max="14337" width="12.42578125" style="291" bestFit="1" customWidth="1"/>
    <col min="14338" max="14338" width="16.85546875" style="291" customWidth="1"/>
    <col min="14339" max="14339" width="9.140625" style="291" customWidth="1"/>
    <col min="14340" max="14341" width="0" style="291" hidden="1" customWidth="1"/>
    <col min="14342" max="14590" width="11.42578125" style="291"/>
    <col min="14591" max="14591" width="15.5703125" style="291" customWidth="1"/>
    <col min="14592" max="14592" width="38.42578125" style="291" customWidth="1"/>
    <col min="14593" max="14593" width="12.42578125" style="291" bestFit="1" customWidth="1"/>
    <col min="14594" max="14594" width="16.85546875" style="291" customWidth="1"/>
    <col min="14595" max="14595" width="9.140625" style="291" customWidth="1"/>
    <col min="14596" max="14597" width="0" style="291" hidden="1" customWidth="1"/>
    <col min="14598" max="14846" width="11.42578125" style="291"/>
    <col min="14847" max="14847" width="15.5703125" style="291" customWidth="1"/>
    <col min="14848" max="14848" width="38.42578125" style="291" customWidth="1"/>
    <col min="14849" max="14849" width="12.42578125" style="291" bestFit="1" customWidth="1"/>
    <col min="14850" max="14850" width="16.85546875" style="291" customWidth="1"/>
    <col min="14851" max="14851" width="9.140625" style="291" customWidth="1"/>
    <col min="14852" max="14853" width="0" style="291" hidden="1" customWidth="1"/>
    <col min="14854" max="15102" width="11.42578125" style="291"/>
    <col min="15103" max="15103" width="15.5703125" style="291" customWidth="1"/>
    <col min="15104" max="15104" width="38.42578125" style="291" customWidth="1"/>
    <col min="15105" max="15105" width="12.42578125" style="291" bestFit="1" customWidth="1"/>
    <col min="15106" max="15106" width="16.85546875" style="291" customWidth="1"/>
    <col min="15107" max="15107" width="9.140625" style="291" customWidth="1"/>
    <col min="15108" max="15109" width="0" style="291" hidden="1" customWidth="1"/>
    <col min="15110" max="15358" width="11.42578125" style="291"/>
    <col min="15359" max="15359" width="15.5703125" style="291" customWidth="1"/>
    <col min="15360" max="15360" width="38.42578125" style="291" customWidth="1"/>
    <col min="15361" max="15361" width="12.42578125" style="291" bestFit="1" customWidth="1"/>
    <col min="15362" max="15362" width="16.85546875" style="291" customWidth="1"/>
    <col min="15363" max="15363" width="9.140625" style="291" customWidth="1"/>
    <col min="15364" max="15365" width="0" style="291" hidden="1" customWidth="1"/>
    <col min="15366" max="15614" width="11.42578125" style="291"/>
    <col min="15615" max="15615" width="15.5703125" style="291" customWidth="1"/>
    <col min="15616" max="15616" width="38.42578125" style="291" customWidth="1"/>
    <col min="15617" max="15617" width="12.42578125" style="291" bestFit="1" customWidth="1"/>
    <col min="15618" max="15618" width="16.85546875" style="291" customWidth="1"/>
    <col min="15619" max="15619" width="9.140625" style="291" customWidth="1"/>
    <col min="15620" max="15621" width="0" style="291" hidden="1" customWidth="1"/>
    <col min="15622" max="15870" width="11.42578125" style="291"/>
    <col min="15871" max="15871" width="15.5703125" style="291" customWidth="1"/>
    <col min="15872" max="15872" width="38.42578125" style="291" customWidth="1"/>
    <col min="15873" max="15873" width="12.42578125" style="291" bestFit="1" customWidth="1"/>
    <col min="15874" max="15874" width="16.85546875" style="291" customWidth="1"/>
    <col min="15875" max="15875" width="9.140625" style="291" customWidth="1"/>
    <col min="15876" max="15877" width="0" style="291" hidden="1" customWidth="1"/>
    <col min="15878" max="16126" width="11.42578125" style="291"/>
    <col min="16127" max="16127" width="15.5703125" style="291" customWidth="1"/>
    <col min="16128" max="16128" width="38.42578125" style="291" customWidth="1"/>
    <col min="16129" max="16129" width="12.42578125" style="291" bestFit="1" customWidth="1"/>
    <col min="16130" max="16130" width="16.85546875" style="291" customWidth="1"/>
    <col min="16131" max="16131" width="9.140625" style="291" customWidth="1"/>
    <col min="16132" max="16133" width="0" style="291" hidden="1" customWidth="1"/>
    <col min="16134" max="16384" width="11.42578125" style="291"/>
  </cols>
  <sheetData>
    <row r="1" spans="1:6" s="289" customFormat="1">
      <c r="A1" s="533" t="s">
        <v>30</v>
      </c>
      <c r="B1" s="535"/>
      <c r="E1" s="290"/>
      <c r="F1" s="290"/>
    </row>
    <row r="2" spans="1:6" s="289" customFormat="1">
      <c r="A2" s="536" t="s">
        <v>256</v>
      </c>
      <c r="B2" s="1101"/>
      <c r="E2" s="290"/>
      <c r="F2" s="290"/>
    </row>
    <row r="3" spans="1:6" ht="12" thickBot="1">
      <c r="A3" s="1100" t="s">
        <v>4</v>
      </c>
      <c r="B3" s="792"/>
    </row>
    <row r="4" spans="1:6" ht="12" thickTop="1">
      <c r="A4" s="783" t="s">
        <v>427</v>
      </c>
      <c r="B4" s="793" t="s">
        <v>428</v>
      </c>
    </row>
    <row r="5" spans="1:6">
      <c r="A5" s="539" t="s">
        <v>257</v>
      </c>
      <c r="B5" s="975">
        <v>30405.067350000001</v>
      </c>
    </row>
    <row r="6" spans="1:6" ht="22.5">
      <c r="A6" s="539" t="s">
        <v>258</v>
      </c>
      <c r="B6" s="974">
        <v>800.87</v>
      </c>
    </row>
    <row r="7" spans="1:6">
      <c r="A7" s="539" t="s">
        <v>259</v>
      </c>
      <c r="B7" s="974">
        <v>93203.627999999997</v>
      </c>
      <c r="E7" s="293"/>
    </row>
    <row r="8" spans="1:6" ht="16.5" customHeight="1">
      <c r="A8" s="1095" t="s">
        <v>433</v>
      </c>
      <c r="B8" s="1108">
        <f>SUM(B5:B7)</f>
        <v>124409.56534999999</v>
      </c>
      <c r="E8" s="294"/>
    </row>
    <row r="9" spans="1:6" ht="25.5" customHeight="1">
      <c r="A9" s="784" t="s">
        <v>434</v>
      </c>
      <c r="B9" s="794" t="s">
        <v>428</v>
      </c>
      <c r="E9" s="294"/>
    </row>
    <row r="10" spans="1:6" ht="12">
      <c r="A10" s="539" t="s">
        <v>73</v>
      </c>
      <c r="B10" s="974">
        <v>42.177990000000001</v>
      </c>
      <c r="E10" s="294"/>
    </row>
    <row r="11" spans="1:6" ht="12">
      <c r="A11" s="539" t="s">
        <v>66</v>
      </c>
      <c r="B11" s="974">
        <v>1200</v>
      </c>
      <c r="E11" s="294"/>
    </row>
    <row r="12" spans="1:6" ht="12">
      <c r="A12" s="539" t="s">
        <v>260</v>
      </c>
      <c r="B12" s="974">
        <v>119023.19843999999</v>
      </c>
      <c r="E12" s="294"/>
    </row>
    <row r="13" spans="1:6" ht="12">
      <c r="A13" s="539" t="s">
        <v>242</v>
      </c>
      <c r="B13" s="974">
        <v>15756.18893</v>
      </c>
      <c r="C13" s="295"/>
      <c r="E13" s="294"/>
    </row>
    <row r="14" spans="1:6" ht="12">
      <c r="A14" s="539" t="s">
        <v>245</v>
      </c>
      <c r="B14" s="974">
        <v>26</v>
      </c>
      <c r="C14" s="292"/>
      <c r="E14" s="294"/>
    </row>
    <row r="15" spans="1:6" ht="15" customHeight="1">
      <c r="A15" s="539" t="s">
        <v>246</v>
      </c>
      <c r="B15" s="976">
        <v>346</v>
      </c>
      <c r="C15" s="289"/>
      <c r="E15" s="294"/>
    </row>
    <row r="16" spans="1:6" ht="15.75" customHeight="1">
      <c r="A16" s="1095" t="s">
        <v>433</v>
      </c>
      <c r="B16" s="1096">
        <f>SUM(B10:B15)</f>
        <v>136393.56535999998</v>
      </c>
      <c r="E16" s="294"/>
    </row>
    <row r="17" spans="1:5" ht="18.75" customHeight="1">
      <c r="A17" s="784" t="s">
        <v>437</v>
      </c>
      <c r="B17" s="795" t="s">
        <v>428</v>
      </c>
      <c r="C17" s="292"/>
      <c r="E17" s="294"/>
    </row>
    <row r="18" spans="1:5" ht="12">
      <c r="A18" s="540" t="s">
        <v>261</v>
      </c>
      <c r="B18" s="974">
        <v>39880.400000000001</v>
      </c>
      <c r="E18" s="294"/>
    </row>
    <row r="19" spans="1:5">
      <c r="A19" s="539" t="s">
        <v>262</v>
      </c>
      <c r="B19" s="974">
        <v>529.86400000000003</v>
      </c>
    </row>
    <row r="20" spans="1:5" ht="33.75">
      <c r="A20" s="539" t="s">
        <v>263</v>
      </c>
      <c r="B20" s="974">
        <v>92.25</v>
      </c>
      <c r="C20" s="296"/>
    </row>
    <row r="21" spans="1:5" ht="15.75" customHeight="1">
      <c r="A21" s="1095" t="s">
        <v>433</v>
      </c>
      <c r="B21" s="1096">
        <f>SUM(B18:B20)</f>
        <v>40502.514000000003</v>
      </c>
      <c r="D21" s="292"/>
    </row>
    <row r="22" spans="1:5" ht="23.25" thickBot="1">
      <c r="A22" s="775" t="s">
        <v>439</v>
      </c>
      <c r="B22" s="786">
        <f>+B8+B16+B21</f>
        <v>301305.64470999996</v>
      </c>
    </row>
    <row r="23" spans="1:5" ht="12" thickTop="1">
      <c r="A23" s="785" t="s">
        <v>195</v>
      </c>
      <c r="B23" s="864"/>
    </row>
    <row r="24" spans="1:5">
      <c r="A24" s="1099" t="s">
        <v>624</v>
      </c>
      <c r="B24" s="864"/>
    </row>
    <row r="25" spans="1:5">
      <c r="A25" s="93" t="s">
        <v>614</v>
      </c>
      <c r="B25" s="864"/>
    </row>
    <row r="26" spans="1:5">
      <c r="A26" s="93" t="s">
        <v>615</v>
      </c>
      <c r="B26" s="864"/>
    </row>
    <row r="27" spans="1:5">
      <c r="A27" s="93" t="s">
        <v>616</v>
      </c>
      <c r="B27" s="864"/>
      <c r="C27" s="292"/>
      <c r="D27" s="292"/>
    </row>
    <row r="28" spans="1:5">
      <c r="A28" s="1075" t="s">
        <v>196</v>
      </c>
      <c r="B28" s="865"/>
      <c r="C28" s="292"/>
      <c r="D28" s="292"/>
    </row>
    <row r="29" spans="1:5">
      <c r="C29" s="292"/>
      <c r="D29" s="292"/>
    </row>
    <row r="30" spans="1:5">
      <c r="C30" s="292"/>
      <c r="D30" s="292"/>
    </row>
    <row r="31" spans="1:5">
      <c r="C31" s="292"/>
      <c r="D31" s="292"/>
    </row>
    <row r="32" spans="1:5">
      <c r="C32" s="292"/>
      <c r="D32" s="292"/>
    </row>
    <row r="33" spans="3:4">
      <c r="C33" s="292"/>
      <c r="D33" s="292"/>
    </row>
    <row r="34" spans="3:4">
      <c r="C34" s="292"/>
      <c r="D34" s="292"/>
    </row>
    <row r="35" spans="3:4">
      <c r="C35" s="292"/>
      <c r="D35" s="292"/>
    </row>
    <row r="36" spans="3:4">
      <c r="C36" s="292"/>
      <c r="D36" s="292"/>
    </row>
    <row r="37" spans="3:4">
      <c r="C37" s="292"/>
      <c r="D37" s="292"/>
    </row>
    <row r="38" spans="3:4">
      <c r="C38" s="292"/>
      <c r="D38" s="29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3">
    <tablePart r:id="rId2"/>
    <tablePart r:id="rId3"/>
    <tablePart r:id="rId4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4"/>
  <sheetViews>
    <sheetView showGridLines="0" zoomScaleNormal="100" zoomScaleSheetLayoutView="73" workbookViewId="0"/>
  </sheetViews>
  <sheetFormatPr baseColWidth="10" defaultColWidth="11.42578125" defaultRowHeight="12"/>
  <cols>
    <col min="1" max="1" width="46.85546875" style="93" customWidth="1"/>
    <col min="2" max="3" width="20" style="93" customWidth="1"/>
    <col min="4" max="247" width="11.42578125" style="280"/>
    <col min="248" max="248" width="35.140625" style="280" customWidth="1"/>
    <col min="249" max="250" width="20" style="280" customWidth="1"/>
    <col min="251" max="251" width="5" style="280" customWidth="1"/>
    <col min="252" max="503" width="11.42578125" style="280"/>
    <col min="504" max="504" width="35.140625" style="280" customWidth="1"/>
    <col min="505" max="506" width="20" style="280" customWidth="1"/>
    <col min="507" max="507" width="5" style="280" customWidth="1"/>
    <col min="508" max="759" width="11.42578125" style="280"/>
    <col min="760" max="760" width="35.140625" style="280" customWidth="1"/>
    <col min="761" max="762" width="20" style="280" customWidth="1"/>
    <col min="763" max="763" width="5" style="280" customWidth="1"/>
    <col min="764" max="1015" width="11.42578125" style="280"/>
    <col min="1016" max="1016" width="35.140625" style="280" customWidth="1"/>
    <col min="1017" max="1018" width="20" style="280" customWidth="1"/>
    <col min="1019" max="1019" width="5" style="280" customWidth="1"/>
    <col min="1020" max="1271" width="11.42578125" style="280"/>
    <col min="1272" max="1272" width="35.140625" style="280" customWidth="1"/>
    <col min="1273" max="1274" width="20" style="280" customWidth="1"/>
    <col min="1275" max="1275" width="5" style="280" customWidth="1"/>
    <col min="1276" max="1527" width="11.42578125" style="280"/>
    <col min="1528" max="1528" width="35.140625" style="280" customWidth="1"/>
    <col min="1529" max="1530" width="20" style="280" customWidth="1"/>
    <col min="1531" max="1531" width="5" style="280" customWidth="1"/>
    <col min="1532" max="1783" width="11.42578125" style="280"/>
    <col min="1784" max="1784" width="35.140625" style="280" customWidth="1"/>
    <col min="1785" max="1786" width="20" style="280" customWidth="1"/>
    <col min="1787" max="1787" width="5" style="280" customWidth="1"/>
    <col min="1788" max="2039" width="11.42578125" style="280"/>
    <col min="2040" max="2040" width="35.140625" style="280" customWidth="1"/>
    <col min="2041" max="2042" width="20" style="280" customWidth="1"/>
    <col min="2043" max="2043" width="5" style="280" customWidth="1"/>
    <col min="2044" max="2295" width="11.42578125" style="280"/>
    <col min="2296" max="2296" width="35.140625" style="280" customWidth="1"/>
    <col min="2297" max="2298" width="20" style="280" customWidth="1"/>
    <col min="2299" max="2299" width="5" style="280" customWidth="1"/>
    <col min="2300" max="2551" width="11.42578125" style="280"/>
    <col min="2552" max="2552" width="35.140625" style="280" customWidth="1"/>
    <col min="2553" max="2554" width="20" style="280" customWidth="1"/>
    <col min="2555" max="2555" width="5" style="280" customWidth="1"/>
    <col min="2556" max="2807" width="11.42578125" style="280"/>
    <col min="2808" max="2808" width="35.140625" style="280" customWidth="1"/>
    <col min="2809" max="2810" width="20" style="280" customWidth="1"/>
    <col min="2811" max="2811" width="5" style="280" customWidth="1"/>
    <col min="2812" max="3063" width="11.42578125" style="280"/>
    <col min="3064" max="3064" width="35.140625" style="280" customWidth="1"/>
    <col min="3065" max="3066" width="20" style="280" customWidth="1"/>
    <col min="3067" max="3067" width="5" style="280" customWidth="1"/>
    <col min="3068" max="3319" width="11.42578125" style="280"/>
    <col min="3320" max="3320" width="35.140625" style="280" customWidth="1"/>
    <col min="3321" max="3322" width="20" style="280" customWidth="1"/>
    <col min="3323" max="3323" width="5" style="280" customWidth="1"/>
    <col min="3324" max="3575" width="11.42578125" style="280"/>
    <col min="3576" max="3576" width="35.140625" style="280" customWidth="1"/>
    <col min="3577" max="3578" width="20" style="280" customWidth="1"/>
    <col min="3579" max="3579" width="5" style="280" customWidth="1"/>
    <col min="3580" max="3831" width="11.42578125" style="280"/>
    <col min="3832" max="3832" width="35.140625" style="280" customWidth="1"/>
    <col min="3833" max="3834" width="20" style="280" customWidth="1"/>
    <col min="3835" max="3835" width="5" style="280" customWidth="1"/>
    <col min="3836" max="4087" width="11.42578125" style="280"/>
    <col min="4088" max="4088" width="35.140625" style="280" customWidth="1"/>
    <col min="4089" max="4090" width="20" style="280" customWidth="1"/>
    <col min="4091" max="4091" width="5" style="280" customWidth="1"/>
    <col min="4092" max="4343" width="11.42578125" style="280"/>
    <col min="4344" max="4344" width="35.140625" style="280" customWidth="1"/>
    <col min="4345" max="4346" width="20" style="280" customWidth="1"/>
    <col min="4347" max="4347" width="5" style="280" customWidth="1"/>
    <col min="4348" max="4599" width="11.42578125" style="280"/>
    <col min="4600" max="4600" width="35.140625" style="280" customWidth="1"/>
    <col min="4601" max="4602" width="20" style="280" customWidth="1"/>
    <col min="4603" max="4603" width="5" style="280" customWidth="1"/>
    <col min="4604" max="4855" width="11.42578125" style="280"/>
    <col min="4856" max="4856" width="35.140625" style="280" customWidth="1"/>
    <col min="4857" max="4858" width="20" style="280" customWidth="1"/>
    <col min="4859" max="4859" width="5" style="280" customWidth="1"/>
    <col min="4860" max="5111" width="11.42578125" style="280"/>
    <col min="5112" max="5112" width="35.140625" style="280" customWidth="1"/>
    <col min="5113" max="5114" width="20" style="280" customWidth="1"/>
    <col min="5115" max="5115" width="5" style="280" customWidth="1"/>
    <col min="5116" max="5367" width="11.42578125" style="280"/>
    <col min="5368" max="5368" width="35.140625" style="280" customWidth="1"/>
    <col min="5369" max="5370" width="20" style="280" customWidth="1"/>
    <col min="5371" max="5371" width="5" style="280" customWidth="1"/>
    <col min="5372" max="5623" width="11.42578125" style="280"/>
    <col min="5624" max="5624" width="35.140625" style="280" customWidth="1"/>
    <col min="5625" max="5626" width="20" style="280" customWidth="1"/>
    <col min="5627" max="5627" width="5" style="280" customWidth="1"/>
    <col min="5628" max="5879" width="11.42578125" style="280"/>
    <col min="5880" max="5880" width="35.140625" style="280" customWidth="1"/>
    <col min="5881" max="5882" width="20" style="280" customWidth="1"/>
    <col min="5883" max="5883" width="5" style="280" customWidth="1"/>
    <col min="5884" max="6135" width="11.42578125" style="280"/>
    <col min="6136" max="6136" width="35.140625" style="280" customWidth="1"/>
    <col min="6137" max="6138" width="20" style="280" customWidth="1"/>
    <col min="6139" max="6139" width="5" style="280" customWidth="1"/>
    <col min="6140" max="6391" width="11.42578125" style="280"/>
    <col min="6392" max="6392" width="35.140625" style="280" customWidth="1"/>
    <col min="6393" max="6394" width="20" style="280" customWidth="1"/>
    <col min="6395" max="6395" width="5" style="280" customWidth="1"/>
    <col min="6396" max="6647" width="11.42578125" style="280"/>
    <col min="6648" max="6648" width="35.140625" style="280" customWidth="1"/>
    <col min="6649" max="6650" width="20" style="280" customWidth="1"/>
    <col min="6651" max="6651" width="5" style="280" customWidth="1"/>
    <col min="6652" max="6903" width="11.42578125" style="280"/>
    <col min="6904" max="6904" width="35.140625" style="280" customWidth="1"/>
    <col min="6905" max="6906" width="20" style="280" customWidth="1"/>
    <col min="6907" max="6907" width="5" style="280" customWidth="1"/>
    <col min="6908" max="7159" width="11.42578125" style="280"/>
    <col min="7160" max="7160" width="35.140625" style="280" customWidth="1"/>
    <col min="7161" max="7162" width="20" style="280" customWidth="1"/>
    <col min="7163" max="7163" width="5" style="280" customWidth="1"/>
    <col min="7164" max="7415" width="11.42578125" style="280"/>
    <col min="7416" max="7416" width="35.140625" style="280" customWidth="1"/>
    <col min="7417" max="7418" width="20" style="280" customWidth="1"/>
    <col min="7419" max="7419" width="5" style="280" customWidth="1"/>
    <col min="7420" max="7671" width="11.42578125" style="280"/>
    <col min="7672" max="7672" width="35.140625" style="280" customWidth="1"/>
    <col min="7673" max="7674" width="20" style="280" customWidth="1"/>
    <col min="7675" max="7675" width="5" style="280" customWidth="1"/>
    <col min="7676" max="7927" width="11.42578125" style="280"/>
    <col min="7928" max="7928" width="35.140625" style="280" customWidth="1"/>
    <col min="7929" max="7930" width="20" style="280" customWidth="1"/>
    <col min="7931" max="7931" width="5" style="280" customWidth="1"/>
    <col min="7932" max="8183" width="11.42578125" style="280"/>
    <col min="8184" max="8184" width="35.140625" style="280" customWidth="1"/>
    <col min="8185" max="8186" width="20" style="280" customWidth="1"/>
    <col min="8187" max="8187" width="5" style="280" customWidth="1"/>
    <col min="8188" max="8439" width="11.42578125" style="280"/>
    <col min="8440" max="8440" width="35.140625" style="280" customWidth="1"/>
    <col min="8441" max="8442" width="20" style="280" customWidth="1"/>
    <col min="8443" max="8443" width="5" style="280" customWidth="1"/>
    <col min="8444" max="8695" width="11.42578125" style="280"/>
    <col min="8696" max="8696" width="35.140625" style="280" customWidth="1"/>
    <col min="8697" max="8698" width="20" style="280" customWidth="1"/>
    <col min="8699" max="8699" width="5" style="280" customWidth="1"/>
    <col min="8700" max="8951" width="11.42578125" style="280"/>
    <col min="8952" max="8952" width="35.140625" style="280" customWidth="1"/>
    <col min="8953" max="8954" width="20" style="280" customWidth="1"/>
    <col min="8955" max="8955" width="5" style="280" customWidth="1"/>
    <col min="8956" max="9207" width="11.42578125" style="280"/>
    <col min="9208" max="9208" width="35.140625" style="280" customWidth="1"/>
    <col min="9209" max="9210" width="20" style="280" customWidth="1"/>
    <col min="9211" max="9211" width="5" style="280" customWidth="1"/>
    <col min="9212" max="9463" width="11.42578125" style="280"/>
    <col min="9464" max="9464" width="35.140625" style="280" customWidth="1"/>
    <col min="9465" max="9466" width="20" style="280" customWidth="1"/>
    <col min="9467" max="9467" width="5" style="280" customWidth="1"/>
    <col min="9468" max="9719" width="11.42578125" style="280"/>
    <col min="9720" max="9720" width="35.140625" style="280" customWidth="1"/>
    <col min="9721" max="9722" width="20" style="280" customWidth="1"/>
    <col min="9723" max="9723" width="5" style="280" customWidth="1"/>
    <col min="9724" max="9975" width="11.42578125" style="280"/>
    <col min="9976" max="9976" width="35.140625" style="280" customWidth="1"/>
    <col min="9977" max="9978" width="20" style="280" customWidth="1"/>
    <col min="9979" max="9979" width="5" style="280" customWidth="1"/>
    <col min="9980" max="10231" width="11.42578125" style="280"/>
    <col min="10232" max="10232" width="35.140625" style="280" customWidth="1"/>
    <col min="10233" max="10234" width="20" style="280" customWidth="1"/>
    <col min="10235" max="10235" width="5" style="280" customWidth="1"/>
    <col min="10236" max="10487" width="11.42578125" style="280"/>
    <col min="10488" max="10488" width="35.140625" style="280" customWidth="1"/>
    <col min="10489" max="10490" width="20" style="280" customWidth="1"/>
    <col min="10491" max="10491" width="5" style="280" customWidth="1"/>
    <col min="10492" max="10743" width="11.42578125" style="280"/>
    <col min="10744" max="10744" width="35.140625" style="280" customWidth="1"/>
    <col min="10745" max="10746" width="20" style="280" customWidth="1"/>
    <col min="10747" max="10747" width="5" style="280" customWidth="1"/>
    <col min="10748" max="10999" width="11.42578125" style="280"/>
    <col min="11000" max="11000" width="35.140625" style="280" customWidth="1"/>
    <col min="11001" max="11002" width="20" style="280" customWidth="1"/>
    <col min="11003" max="11003" width="5" style="280" customWidth="1"/>
    <col min="11004" max="11255" width="11.42578125" style="280"/>
    <col min="11256" max="11256" width="35.140625" style="280" customWidth="1"/>
    <col min="11257" max="11258" width="20" style="280" customWidth="1"/>
    <col min="11259" max="11259" width="5" style="280" customWidth="1"/>
    <col min="11260" max="11511" width="11.42578125" style="280"/>
    <col min="11512" max="11512" width="35.140625" style="280" customWidth="1"/>
    <col min="11513" max="11514" width="20" style="280" customWidth="1"/>
    <col min="11515" max="11515" width="5" style="280" customWidth="1"/>
    <col min="11516" max="11767" width="11.42578125" style="280"/>
    <col min="11768" max="11768" width="35.140625" style="280" customWidth="1"/>
    <col min="11769" max="11770" width="20" style="280" customWidth="1"/>
    <col min="11771" max="11771" width="5" style="280" customWidth="1"/>
    <col min="11772" max="12023" width="11.42578125" style="280"/>
    <col min="12024" max="12024" width="35.140625" style="280" customWidth="1"/>
    <col min="12025" max="12026" width="20" style="280" customWidth="1"/>
    <col min="12027" max="12027" width="5" style="280" customWidth="1"/>
    <col min="12028" max="12279" width="11.42578125" style="280"/>
    <col min="12280" max="12280" width="35.140625" style="280" customWidth="1"/>
    <col min="12281" max="12282" width="20" style="280" customWidth="1"/>
    <col min="12283" max="12283" width="5" style="280" customWidth="1"/>
    <col min="12284" max="12535" width="11.42578125" style="280"/>
    <col min="12536" max="12536" width="35.140625" style="280" customWidth="1"/>
    <col min="12537" max="12538" width="20" style="280" customWidth="1"/>
    <col min="12539" max="12539" width="5" style="280" customWidth="1"/>
    <col min="12540" max="12791" width="11.42578125" style="280"/>
    <col min="12792" max="12792" width="35.140625" style="280" customWidth="1"/>
    <col min="12793" max="12794" width="20" style="280" customWidth="1"/>
    <col min="12795" max="12795" width="5" style="280" customWidth="1"/>
    <col min="12796" max="13047" width="11.42578125" style="280"/>
    <col min="13048" max="13048" width="35.140625" style="280" customWidth="1"/>
    <col min="13049" max="13050" width="20" style="280" customWidth="1"/>
    <col min="13051" max="13051" width="5" style="280" customWidth="1"/>
    <col min="13052" max="13303" width="11.42578125" style="280"/>
    <col min="13304" max="13304" width="35.140625" style="280" customWidth="1"/>
    <col min="13305" max="13306" width="20" style="280" customWidth="1"/>
    <col min="13307" max="13307" width="5" style="280" customWidth="1"/>
    <col min="13308" max="13559" width="11.42578125" style="280"/>
    <col min="13560" max="13560" width="35.140625" style="280" customWidth="1"/>
    <col min="13561" max="13562" width="20" style="280" customWidth="1"/>
    <col min="13563" max="13563" width="5" style="280" customWidth="1"/>
    <col min="13564" max="13815" width="11.42578125" style="280"/>
    <col min="13816" max="13816" width="35.140625" style="280" customWidth="1"/>
    <col min="13817" max="13818" width="20" style="280" customWidth="1"/>
    <col min="13819" max="13819" width="5" style="280" customWidth="1"/>
    <col min="13820" max="14071" width="11.42578125" style="280"/>
    <col min="14072" max="14072" width="35.140625" style="280" customWidth="1"/>
    <col min="14073" max="14074" width="20" style="280" customWidth="1"/>
    <col min="14075" max="14075" width="5" style="280" customWidth="1"/>
    <col min="14076" max="14327" width="11.42578125" style="280"/>
    <col min="14328" max="14328" width="35.140625" style="280" customWidth="1"/>
    <col min="14329" max="14330" width="20" style="280" customWidth="1"/>
    <col min="14331" max="14331" width="5" style="280" customWidth="1"/>
    <col min="14332" max="14583" width="11.42578125" style="280"/>
    <col min="14584" max="14584" width="35.140625" style="280" customWidth="1"/>
    <col min="14585" max="14586" width="20" style="280" customWidth="1"/>
    <col min="14587" max="14587" width="5" style="280" customWidth="1"/>
    <col min="14588" max="14839" width="11.42578125" style="280"/>
    <col min="14840" max="14840" width="35.140625" style="280" customWidth="1"/>
    <col min="14841" max="14842" width="20" style="280" customWidth="1"/>
    <col min="14843" max="14843" width="5" style="280" customWidth="1"/>
    <col min="14844" max="15095" width="11.42578125" style="280"/>
    <col min="15096" max="15096" width="35.140625" style="280" customWidth="1"/>
    <col min="15097" max="15098" width="20" style="280" customWidth="1"/>
    <col min="15099" max="15099" width="5" style="280" customWidth="1"/>
    <col min="15100" max="15351" width="11.42578125" style="280"/>
    <col min="15352" max="15352" width="35.140625" style="280" customWidth="1"/>
    <col min="15353" max="15354" width="20" style="280" customWidth="1"/>
    <col min="15355" max="15355" width="5" style="280" customWidth="1"/>
    <col min="15356" max="15607" width="11.42578125" style="280"/>
    <col min="15608" max="15608" width="35.140625" style="280" customWidth="1"/>
    <col min="15609" max="15610" width="20" style="280" customWidth="1"/>
    <col min="15611" max="15611" width="5" style="280" customWidth="1"/>
    <col min="15612" max="15863" width="11.42578125" style="280"/>
    <col min="15864" max="15864" width="35.140625" style="280" customWidth="1"/>
    <col min="15865" max="15866" width="20" style="280" customWidth="1"/>
    <col min="15867" max="15867" width="5" style="280" customWidth="1"/>
    <col min="15868" max="16119" width="11.42578125" style="280"/>
    <col min="16120" max="16120" width="35.140625" style="280" customWidth="1"/>
    <col min="16121" max="16122" width="20" style="280" customWidth="1"/>
    <col min="16123" max="16123" width="5" style="280" customWidth="1"/>
    <col min="16124" max="16384" width="11.42578125" style="280"/>
  </cols>
  <sheetData>
    <row r="1" spans="1:3" s="281" customFormat="1">
      <c r="A1" s="533" t="s">
        <v>264</v>
      </c>
      <c r="B1" s="534"/>
      <c r="C1" s="535"/>
    </row>
    <row r="2" spans="1:3" s="281" customFormat="1" ht="12" customHeight="1">
      <c r="A2" s="536" t="s">
        <v>265</v>
      </c>
      <c r="B2" s="537"/>
      <c r="C2" s="538"/>
    </row>
    <row r="3" spans="1:3" ht="12.75" thickBot="1">
      <c r="A3" s="765" t="s">
        <v>4</v>
      </c>
      <c r="B3" s="541"/>
      <c r="C3" s="542"/>
    </row>
    <row r="4" spans="1:3" ht="30.75" customHeight="1" thickTop="1">
      <c r="A4" s="789" t="s">
        <v>65</v>
      </c>
      <c r="B4" s="790" t="s">
        <v>266</v>
      </c>
      <c r="C4" s="791" t="s">
        <v>267</v>
      </c>
    </row>
    <row r="5" spans="1:3">
      <c r="A5" s="787" t="s">
        <v>268</v>
      </c>
      <c r="B5" s="866">
        <v>0</v>
      </c>
      <c r="C5" s="867">
        <v>3680633</v>
      </c>
    </row>
    <row r="6" spans="1:3">
      <c r="A6" s="298" t="s">
        <v>269</v>
      </c>
      <c r="B6" s="866">
        <v>9832969.5269999988</v>
      </c>
      <c r="C6" s="866">
        <v>0</v>
      </c>
    </row>
    <row r="7" spans="1:3">
      <c r="A7" s="298" t="s">
        <v>270</v>
      </c>
      <c r="B7" s="866">
        <v>388088.62791000004</v>
      </c>
      <c r="C7" s="868">
        <v>301305.64470999996</v>
      </c>
    </row>
    <row r="8" spans="1:3" s="282" customFormat="1">
      <c r="A8" s="788" t="s">
        <v>271</v>
      </c>
      <c r="B8" s="977">
        <f>SUM(B5:B7)</f>
        <v>10221058.154909998</v>
      </c>
      <c r="C8" s="977">
        <f>SUM(C5:C7)</f>
        <v>3981938.6447100001</v>
      </c>
    </row>
    <row r="9" spans="1:3">
      <c r="A9" s="298" t="s">
        <v>272</v>
      </c>
      <c r="B9" s="868">
        <v>0</v>
      </c>
      <c r="C9" s="868">
        <v>-324421.85802000004</v>
      </c>
    </row>
    <row r="10" spans="1:3">
      <c r="A10" s="298" t="s">
        <v>273</v>
      </c>
      <c r="B10" s="868">
        <v>0</v>
      </c>
      <c r="C10" s="868">
        <v>-222382.33</v>
      </c>
    </row>
    <row r="11" spans="1:3" ht="12.75" thickBot="1">
      <c r="A11" s="13" t="s">
        <v>274</v>
      </c>
      <c r="B11" s="978">
        <f>SUM(B8:B10)</f>
        <v>10221058.154909998</v>
      </c>
      <c r="C11" s="978">
        <f>SUM(C8:C10)</f>
        <v>3435134.4566899999</v>
      </c>
    </row>
    <row r="12" spans="1:3" ht="12.75" thickTop="1">
      <c r="A12" s="886" t="s">
        <v>563</v>
      </c>
      <c r="B12" s="887"/>
      <c r="C12" s="887"/>
    </row>
    <row r="13" spans="1:3" ht="33.75">
      <c r="A13" s="888" t="s">
        <v>441</v>
      </c>
      <c r="B13" s="889"/>
      <c r="C13" s="889"/>
    </row>
    <row r="14" spans="1:3">
      <c r="A14" s="95"/>
      <c r="B14" s="95"/>
      <c r="C14" s="9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2"/>
  <sheetViews>
    <sheetView showGridLines="0" workbookViewId="0"/>
  </sheetViews>
  <sheetFormatPr baseColWidth="10" defaultRowHeight="12.75"/>
  <cols>
    <col min="1" max="1" width="19.28515625" style="259" customWidth="1"/>
    <col min="2" max="2" width="15" style="259" customWidth="1"/>
    <col min="3" max="3" width="13.85546875" style="259" customWidth="1"/>
    <col min="4" max="4" width="19.7109375" style="259" customWidth="1"/>
    <col min="5" max="256" width="11.5703125" style="167"/>
    <col min="257" max="257" width="20.85546875" style="167" customWidth="1"/>
    <col min="258" max="258" width="17" style="167" customWidth="1"/>
    <col min="259" max="259" width="17.140625" style="167" customWidth="1"/>
    <col min="260" max="260" width="20.5703125" style="167" customWidth="1"/>
    <col min="261" max="512" width="11.5703125" style="167"/>
    <col min="513" max="513" width="20.85546875" style="167" customWidth="1"/>
    <col min="514" max="514" width="17" style="167" customWidth="1"/>
    <col min="515" max="515" width="17.140625" style="167" customWidth="1"/>
    <col min="516" max="516" width="20.5703125" style="167" customWidth="1"/>
    <col min="517" max="768" width="11.5703125" style="167"/>
    <col min="769" max="769" width="20.85546875" style="167" customWidth="1"/>
    <col min="770" max="770" width="17" style="167" customWidth="1"/>
    <col min="771" max="771" width="17.140625" style="167" customWidth="1"/>
    <col min="772" max="772" width="20.5703125" style="167" customWidth="1"/>
    <col min="773" max="1024" width="11.5703125" style="167"/>
    <col min="1025" max="1025" width="20.85546875" style="167" customWidth="1"/>
    <col min="1026" max="1026" width="17" style="167" customWidth="1"/>
    <col min="1027" max="1027" width="17.140625" style="167" customWidth="1"/>
    <col min="1028" max="1028" width="20.5703125" style="167" customWidth="1"/>
    <col min="1029" max="1280" width="11.5703125" style="167"/>
    <col min="1281" max="1281" width="20.85546875" style="167" customWidth="1"/>
    <col min="1282" max="1282" width="17" style="167" customWidth="1"/>
    <col min="1283" max="1283" width="17.140625" style="167" customWidth="1"/>
    <col min="1284" max="1284" width="20.5703125" style="167" customWidth="1"/>
    <col min="1285" max="1536" width="11.5703125" style="167"/>
    <col min="1537" max="1537" width="20.85546875" style="167" customWidth="1"/>
    <col min="1538" max="1538" width="17" style="167" customWidth="1"/>
    <col min="1539" max="1539" width="17.140625" style="167" customWidth="1"/>
    <col min="1540" max="1540" width="20.5703125" style="167" customWidth="1"/>
    <col min="1541" max="1792" width="11.5703125" style="167"/>
    <col min="1793" max="1793" width="20.85546875" style="167" customWidth="1"/>
    <col min="1794" max="1794" width="17" style="167" customWidth="1"/>
    <col min="1795" max="1795" width="17.140625" style="167" customWidth="1"/>
    <col min="1796" max="1796" width="20.5703125" style="167" customWidth="1"/>
    <col min="1797" max="2048" width="11.5703125" style="167"/>
    <col min="2049" max="2049" width="20.85546875" style="167" customWidth="1"/>
    <col min="2050" max="2050" width="17" style="167" customWidth="1"/>
    <col min="2051" max="2051" width="17.140625" style="167" customWidth="1"/>
    <col min="2052" max="2052" width="20.5703125" style="167" customWidth="1"/>
    <col min="2053" max="2304" width="11.5703125" style="167"/>
    <col min="2305" max="2305" width="20.85546875" style="167" customWidth="1"/>
    <col min="2306" max="2306" width="17" style="167" customWidth="1"/>
    <col min="2307" max="2307" width="17.140625" style="167" customWidth="1"/>
    <col min="2308" max="2308" width="20.5703125" style="167" customWidth="1"/>
    <col min="2309" max="2560" width="11.5703125" style="167"/>
    <col min="2561" max="2561" width="20.85546875" style="167" customWidth="1"/>
    <col min="2562" max="2562" width="17" style="167" customWidth="1"/>
    <col min="2563" max="2563" width="17.140625" style="167" customWidth="1"/>
    <col min="2564" max="2564" width="20.5703125" style="167" customWidth="1"/>
    <col min="2565" max="2816" width="11.5703125" style="167"/>
    <col min="2817" max="2817" width="20.85546875" style="167" customWidth="1"/>
    <col min="2818" max="2818" width="17" style="167" customWidth="1"/>
    <col min="2819" max="2819" width="17.140625" style="167" customWidth="1"/>
    <col min="2820" max="2820" width="20.5703125" style="167" customWidth="1"/>
    <col min="2821" max="3072" width="11.5703125" style="167"/>
    <col min="3073" max="3073" width="20.85546875" style="167" customWidth="1"/>
    <col min="3074" max="3074" width="17" style="167" customWidth="1"/>
    <col min="3075" max="3075" width="17.140625" style="167" customWidth="1"/>
    <col min="3076" max="3076" width="20.5703125" style="167" customWidth="1"/>
    <col min="3077" max="3328" width="11.5703125" style="167"/>
    <col min="3329" max="3329" width="20.85546875" style="167" customWidth="1"/>
    <col min="3330" max="3330" width="17" style="167" customWidth="1"/>
    <col min="3331" max="3331" width="17.140625" style="167" customWidth="1"/>
    <col min="3332" max="3332" width="20.5703125" style="167" customWidth="1"/>
    <col min="3333" max="3584" width="11.5703125" style="167"/>
    <col min="3585" max="3585" width="20.85546875" style="167" customWidth="1"/>
    <col min="3586" max="3586" width="17" style="167" customWidth="1"/>
    <col min="3587" max="3587" width="17.140625" style="167" customWidth="1"/>
    <col min="3588" max="3588" width="20.5703125" style="167" customWidth="1"/>
    <col min="3589" max="3840" width="11.5703125" style="167"/>
    <col min="3841" max="3841" width="20.85546875" style="167" customWidth="1"/>
    <col min="3842" max="3842" width="17" style="167" customWidth="1"/>
    <col min="3843" max="3843" width="17.140625" style="167" customWidth="1"/>
    <col min="3844" max="3844" width="20.5703125" style="167" customWidth="1"/>
    <col min="3845" max="4096" width="11.5703125" style="167"/>
    <col min="4097" max="4097" width="20.85546875" style="167" customWidth="1"/>
    <col min="4098" max="4098" width="17" style="167" customWidth="1"/>
    <col min="4099" max="4099" width="17.140625" style="167" customWidth="1"/>
    <col min="4100" max="4100" width="20.5703125" style="167" customWidth="1"/>
    <col min="4101" max="4352" width="11.5703125" style="167"/>
    <col min="4353" max="4353" width="20.85546875" style="167" customWidth="1"/>
    <col min="4354" max="4354" width="17" style="167" customWidth="1"/>
    <col min="4355" max="4355" width="17.140625" style="167" customWidth="1"/>
    <col min="4356" max="4356" width="20.5703125" style="167" customWidth="1"/>
    <col min="4357" max="4608" width="11.5703125" style="167"/>
    <col min="4609" max="4609" width="20.85546875" style="167" customWidth="1"/>
    <col min="4610" max="4610" width="17" style="167" customWidth="1"/>
    <col min="4611" max="4611" width="17.140625" style="167" customWidth="1"/>
    <col min="4612" max="4612" width="20.5703125" style="167" customWidth="1"/>
    <col min="4613" max="4864" width="11.5703125" style="167"/>
    <col min="4865" max="4865" width="20.85546875" style="167" customWidth="1"/>
    <col min="4866" max="4866" width="17" style="167" customWidth="1"/>
    <col min="4867" max="4867" width="17.140625" style="167" customWidth="1"/>
    <col min="4868" max="4868" width="20.5703125" style="167" customWidth="1"/>
    <col min="4869" max="5120" width="11.5703125" style="167"/>
    <col min="5121" max="5121" width="20.85546875" style="167" customWidth="1"/>
    <col min="5122" max="5122" width="17" style="167" customWidth="1"/>
    <col min="5123" max="5123" width="17.140625" style="167" customWidth="1"/>
    <col min="5124" max="5124" width="20.5703125" style="167" customWidth="1"/>
    <col min="5125" max="5376" width="11.5703125" style="167"/>
    <col min="5377" max="5377" width="20.85546875" style="167" customWidth="1"/>
    <col min="5378" max="5378" width="17" style="167" customWidth="1"/>
    <col min="5379" max="5379" width="17.140625" style="167" customWidth="1"/>
    <col min="5380" max="5380" width="20.5703125" style="167" customWidth="1"/>
    <col min="5381" max="5632" width="11.5703125" style="167"/>
    <col min="5633" max="5633" width="20.85546875" style="167" customWidth="1"/>
    <col min="5634" max="5634" width="17" style="167" customWidth="1"/>
    <col min="5635" max="5635" width="17.140625" style="167" customWidth="1"/>
    <col min="5636" max="5636" width="20.5703125" style="167" customWidth="1"/>
    <col min="5637" max="5888" width="11.5703125" style="167"/>
    <col min="5889" max="5889" width="20.85546875" style="167" customWidth="1"/>
    <col min="5890" max="5890" width="17" style="167" customWidth="1"/>
    <col min="5891" max="5891" width="17.140625" style="167" customWidth="1"/>
    <col min="5892" max="5892" width="20.5703125" style="167" customWidth="1"/>
    <col min="5893" max="6144" width="11.5703125" style="167"/>
    <col min="6145" max="6145" width="20.85546875" style="167" customWidth="1"/>
    <col min="6146" max="6146" width="17" style="167" customWidth="1"/>
    <col min="6147" max="6147" width="17.140625" style="167" customWidth="1"/>
    <col min="6148" max="6148" width="20.5703125" style="167" customWidth="1"/>
    <col min="6149" max="6400" width="11.5703125" style="167"/>
    <col min="6401" max="6401" width="20.85546875" style="167" customWidth="1"/>
    <col min="6402" max="6402" width="17" style="167" customWidth="1"/>
    <col min="6403" max="6403" width="17.140625" style="167" customWidth="1"/>
    <col min="6404" max="6404" width="20.5703125" style="167" customWidth="1"/>
    <col min="6405" max="6656" width="11.5703125" style="167"/>
    <col min="6657" max="6657" width="20.85546875" style="167" customWidth="1"/>
    <col min="6658" max="6658" width="17" style="167" customWidth="1"/>
    <col min="6659" max="6659" width="17.140625" style="167" customWidth="1"/>
    <col min="6660" max="6660" width="20.5703125" style="167" customWidth="1"/>
    <col min="6661" max="6912" width="11.5703125" style="167"/>
    <col min="6913" max="6913" width="20.85546875" style="167" customWidth="1"/>
    <col min="6914" max="6914" width="17" style="167" customWidth="1"/>
    <col min="6915" max="6915" width="17.140625" style="167" customWidth="1"/>
    <col min="6916" max="6916" width="20.5703125" style="167" customWidth="1"/>
    <col min="6917" max="7168" width="11.5703125" style="167"/>
    <col min="7169" max="7169" width="20.85546875" style="167" customWidth="1"/>
    <col min="7170" max="7170" width="17" style="167" customWidth="1"/>
    <col min="7171" max="7171" width="17.140625" style="167" customWidth="1"/>
    <col min="7172" max="7172" width="20.5703125" style="167" customWidth="1"/>
    <col min="7173" max="7424" width="11.5703125" style="167"/>
    <col min="7425" max="7425" width="20.85546875" style="167" customWidth="1"/>
    <col min="7426" max="7426" width="17" style="167" customWidth="1"/>
    <col min="7427" max="7427" width="17.140625" style="167" customWidth="1"/>
    <col min="7428" max="7428" width="20.5703125" style="167" customWidth="1"/>
    <col min="7429" max="7680" width="11.5703125" style="167"/>
    <col min="7681" max="7681" width="20.85546875" style="167" customWidth="1"/>
    <col min="7682" max="7682" width="17" style="167" customWidth="1"/>
    <col min="7683" max="7683" width="17.140625" style="167" customWidth="1"/>
    <col min="7684" max="7684" width="20.5703125" style="167" customWidth="1"/>
    <col min="7685" max="7936" width="11.5703125" style="167"/>
    <col min="7937" max="7937" width="20.85546875" style="167" customWidth="1"/>
    <col min="7938" max="7938" width="17" style="167" customWidth="1"/>
    <col min="7939" max="7939" width="17.140625" style="167" customWidth="1"/>
    <col min="7940" max="7940" width="20.5703125" style="167" customWidth="1"/>
    <col min="7941" max="8192" width="11.5703125" style="167"/>
    <col min="8193" max="8193" width="20.85546875" style="167" customWidth="1"/>
    <col min="8194" max="8194" width="17" style="167" customWidth="1"/>
    <col min="8195" max="8195" width="17.140625" style="167" customWidth="1"/>
    <col min="8196" max="8196" width="20.5703125" style="167" customWidth="1"/>
    <col min="8197" max="8448" width="11.5703125" style="167"/>
    <col min="8449" max="8449" width="20.85546875" style="167" customWidth="1"/>
    <col min="8450" max="8450" width="17" style="167" customWidth="1"/>
    <col min="8451" max="8451" width="17.140625" style="167" customWidth="1"/>
    <col min="8452" max="8452" width="20.5703125" style="167" customWidth="1"/>
    <col min="8453" max="8704" width="11.5703125" style="167"/>
    <col min="8705" max="8705" width="20.85546875" style="167" customWidth="1"/>
    <col min="8706" max="8706" width="17" style="167" customWidth="1"/>
    <col min="8707" max="8707" width="17.140625" style="167" customWidth="1"/>
    <col min="8708" max="8708" width="20.5703125" style="167" customWidth="1"/>
    <col min="8709" max="8960" width="11.5703125" style="167"/>
    <col min="8961" max="8961" width="20.85546875" style="167" customWidth="1"/>
    <col min="8962" max="8962" width="17" style="167" customWidth="1"/>
    <col min="8963" max="8963" width="17.140625" style="167" customWidth="1"/>
    <col min="8964" max="8964" width="20.5703125" style="167" customWidth="1"/>
    <col min="8965" max="9216" width="11.5703125" style="167"/>
    <col min="9217" max="9217" width="20.85546875" style="167" customWidth="1"/>
    <col min="9218" max="9218" width="17" style="167" customWidth="1"/>
    <col min="9219" max="9219" width="17.140625" style="167" customWidth="1"/>
    <col min="9220" max="9220" width="20.5703125" style="167" customWidth="1"/>
    <col min="9221" max="9472" width="11.5703125" style="167"/>
    <col min="9473" max="9473" width="20.85546875" style="167" customWidth="1"/>
    <col min="9474" max="9474" width="17" style="167" customWidth="1"/>
    <col min="9475" max="9475" width="17.140625" style="167" customWidth="1"/>
    <col min="9476" max="9476" width="20.5703125" style="167" customWidth="1"/>
    <col min="9477" max="9728" width="11.5703125" style="167"/>
    <col min="9729" max="9729" width="20.85546875" style="167" customWidth="1"/>
    <col min="9730" max="9730" width="17" style="167" customWidth="1"/>
    <col min="9731" max="9731" width="17.140625" style="167" customWidth="1"/>
    <col min="9732" max="9732" width="20.5703125" style="167" customWidth="1"/>
    <col min="9733" max="9984" width="11.5703125" style="167"/>
    <col min="9985" max="9985" width="20.85546875" style="167" customWidth="1"/>
    <col min="9986" max="9986" width="17" style="167" customWidth="1"/>
    <col min="9987" max="9987" width="17.140625" style="167" customWidth="1"/>
    <col min="9988" max="9988" width="20.5703125" style="167" customWidth="1"/>
    <col min="9989" max="10240" width="11.5703125" style="167"/>
    <col min="10241" max="10241" width="20.85546875" style="167" customWidth="1"/>
    <col min="10242" max="10242" width="17" style="167" customWidth="1"/>
    <col min="10243" max="10243" width="17.140625" style="167" customWidth="1"/>
    <col min="10244" max="10244" width="20.5703125" style="167" customWidth="1"/>
    <col min="10245" max="10496" width="11.5703125" style="167"/>
    <col min="10497" max="10497" width="20.85546875" style="167" customWidth="1"/>
    <col min="10498" max="10498" width="17" style="167" customWidth="1"/>
    <col min="10499" max="10499" width="17.140625" style="167" customWidth="1"/>
    <col min="10500" max="10500" width="20.5703125" style="167" customWidth="1"/>
    <col min="10501" max="10752" width="11.5703125" style="167"/>
    <col min="10753" max="10753" width="20.85546875" style="167" customWidth="1"/>
    <col min="10754" max="10754" width="17" style="167" customWidth="1"/>
    <col min="10755" max="10755" width="17.140625" style="167" customWidth="1"/>
    <col min="10756" max="10756" width="20.5703125" style="167" customWidth="1"/>
    <col min="10757" max="11008" width="11.5703125" style="167"/>
    <col min="11009" max="11009" width="20.85546875" style="167" customWidth="1"/>
    <col min="11010" max="11010" width="17" style="167" customWidth="1"/>
    <col min="11011" max="11011" width="17.140625" style="167" customWidth="1"/>
    <col min="11012" max="11012" width="20.5703125" style="167" customWidth="1"/>
    <col min="11013" max="11264" width="11.5703125" style="167"/>
    <col min="11265" max="11265" width="20.85546875" style="167" customWidth="1"/>
    <col min="11266" max="11266" width="17" style="167" customWidth="1"/>
    <col min="11267" max="11267" width="17.140625" style="167" customWidth="1"/>
    <col min="11268" max="11268" width="20.5703125" style="167" customWidth="1"/>
    <col min="11269" max="11520" width="11.5703125" style="167"/>
    <col min="11521" max="11521" width="20.85546875" style="167" customWidth="1"/>
    <col min="11522" max="11522" width="17" style="167" customWidth="1"/>
    <col min="11523" max="11523" width="17.140625" style="167" customWidth="1"/>
    <col min="11524" max="11524" width="20.5703125" style="167" customWidth="1"/>
    <col min="11525" max="11776" width="11.5703125" style="167"/>
    <col min="11777" max="11777" width="20.85546875" style="167" customWidth="1"/>
    <col min="11778" max="11778" width="17" style="167" customWidth="1"/>
    <col min="11779" max="11779" width="17.140625" style="167" customWidth="1"/>
    <col min="11780" max="11780" width="20.5703125" style="167" customWidth="1"/>
    <col min="11781" max="12032" width="11.5703125" style="167"/>
    <col min="12033" max="12033" width="20.85546875" style="167" customWidth="1"/>
    <col min="12034" max="12034" width="17" style="167" customWidth="1"/>
    <col min="12035" max="12035" width="17.140625" style="167" customWidth="1"/>
    <col min="12036" max="12036" width="20.5703125" style="167" customWidth="1"/>
    <col min="12037" max="12288" width="11.5703125" style="167"/>
    <col min="12289" max="12289" width="20.85546875" style="167" customWidth="1"/>
    <col min="12290" max="12290" width="17" style="167" customWidth="1"/>
    <col min="12291" max="12291" width="17.140625" style="167" customWidth="1"/>
    <col min="12292" max="12292" width="20.5703125" style="167" customWidth="1"/>
    <col min="12293" max="12544" width="11.5703125" style="167"/>
    <col min="12545" max="12545" width="20.85546875" style="167" customWidth="1"/>
    <col min="12546" max="12546" width="17" style="167" customWidth="1"/>
    <col min="12547" max="12547" width="17.140625" style="167" customWidth="1"/>
    <col min="12548" max="12548" width="20.5703125" style="167" customWidth="1"/>
    <col min="12549" max="12800" width="11.5703125" style="167"/>
    <col min="12801" max="12801" width="20.85546875" style="167" customWidth="1"/>
    <col min="12802" max="12802" width="17" style="167" customWidth="1"/>
    <col min="12803" max="12803" width="17.140625" style="167" customWidth="1"/>
    <col min="12804" max="12804" width="20.5703125" style="167" customWidth="1"/>
    <col min="12805" max="13056" width="11.5703125" style="167"/>
    <col min="13057" max="13057" width="20.85546875" style="167" customWidth="1"/>
    <col min="13058" max="13058" width="17" style="167" customWidth="1"/>
    <col min="13059" max="13059" width="17.140625" style="167" customWidth="1"/>
    <col min="13060" max="13060" width="20.5703125" style="167" customWidth="1"/>
    <col min="13061" max="13312" width="11.5703125" style="167"/>
    <col min="13313" max="13313" width="20.85546875" style="167" customWidth="1"/>
    <col min="13314" max="13314" width="17" style="167" customWidth="1"/>
    <col min="13315" max="13315" width="17.140625" style="167" customWidth="1"/>
    <col min="13316" max="13316" width="20.5703125" style="167" customWidth="1"/>
    <col min="13317" max="13568" width="11.5703125" style="167"/>
    <col min="13569" max="13569" width="20.85546875" style="167" customWidth="1"/>
    <col min="13570" max="13570" width="17" style="167" customWidth="1"/>
    <col min="13571" max="13571" width="17.140625" style="167" customWidth="1"/>
    <col min="13572" max="13572" width="20.5703125" style="167" customWidth="1"/>
    <col min="13573" max="13824" width="11.5703125" style="167"/>
    <col min="13825" max="13825" width="20.85546875" style="167" customWidth="1"/>
    <col min="13826" max="13826" width="17" style="167" customWidth="1"/>
    <col min="13827" max="13827" width="17.140625" style="167" customWidth="1"/>
    <col min="13828" max="13828" width="20.5703125" style="167" customWidth="1"/>
    <col min="13829" max="14080" width="11.5703125" style="167"/>
    <col min="14081" max="14081" width="20.85546875" style="167" customWidth="1"/>
    <col min="14082" max="14082" width="17" style="167" customWidth="1"/>
    <col min="14083" max="14083" width="17.140625" style="167" customWidth="1"/>
    <col min="14084" max="14084" width="20.5703125" style="167" customWidth="1"/>
    <col min="14085" max="14336" width="11.5703125" style="167"/>
    <col min="14337" max="14337" width="20.85546875" style="167" customWidth="1"/>
    <col min="14338" max="14338" width="17" style="167" customWidth="1"/>
    <col min="14339" max="14339" width="17.140625" style="167" customWidth="1"/>
    <col min="14340" max="14340" width="20.5703125" style="167" customWidth="1"/>
    <col min="14341" max="14592" width="11.5703125" style="167"/>
    <col min="14593" max="14593" width="20.85546875" style="167" customWidth="1"/>
    <col min="14594" max="14594" width="17" style="167" customWidth="1"/>
    <col min="14595" max="14595" width="17.140625" style="167" customWidth="1"/>
    <col min="14596" max="14596" width="20.5703125" style="167" customWidth="1"/>
    <col min="14597" max="14848" width="11.5703125" style="167"/>
    <col min="14849" max="14849" width="20.85546875" style="167" customWidth="1"/>
    <col min="14850" max="14850" width="17" style="167" customWidth="1"/>
    <col min="14851" max="14851" width="17.140625" style="167" customWidth="1"/>
    <col min="14852" max="14852" width="20.5703125" style="167" customWidth="1"/>
    <col min="14853" max="15104" width="11.5703125" style="167"/>
    <col min="15105" max="15105" width="20.85546875" style="167" customWidth="1"/>
    <col min="15106" max="15106" width="17" style="167" customWidth="1"/>
    <col min="15107" max="15107" width="17.140625" style="167" customWidth="1"/>
    <col min="15108" max="15108" width="20.5703125" style="167" customWidth="1"/>
    <col min="15109" max="15360" width="11.5703125" style="167"/>
    <col min="15361" max="15361" width="20.85546875" style="167" customWidth="1"/>
    <col min="15362" max="15362" width="17" style="167" customWidth="1"/>
    <col min="15363" max="15363" width="17.140625" style="167" customWidth="1"/>
    <col min="15364" max="15364" width="20.5703125" style="167" customWidth="1"/>
    <col min="15365" max="15616" width="11.5703125" style="167"/>
    <col min="15617" max="15617" width="20.85546875" style="167" customWidth="1"/>
    <col min="15618" max="15618" width="17" style="167" customWidth="1"/>
    <col min="15619" max="15619" width="17.140625" style="167" customWidth="1"/>
    <col min="15620" max="15620" width="20.5703125" style="167" customWidth="1"/>
    <col min="15621" max="15872" width="11.5703125" style="167"/>
    <col min="15873" max="15873" width="20.85546875" style="167" customWidth="1"/>
    <col min="15874" max="15874" width="17" style="167" customWidth="1"/>
    <col min="15875" max="15875" width="17.140625" style="167" customWidth="1"/>
    <col min="15876" max="15876" width="20.5703125" style="167" customWidth="1"/>
    <col min="15877" max="16128" width="11.5703125" style="167"/>
    <col min="16129" max="16129" width="20.85546875" style="167" customWidth="1"/>
    <col min="16130" max="16130" width="17" style="167" customWidth="1"/>
    <col min="16131" max="16131" width="17.140625" style="167" customWidth="1"/>
    <col min="16132" max="16132" width="20.5703125" style="167" customWidth="1"/>
    <col min="16133" max="16384" width="11.5703125" style="167"/>
  </cols>
  <sheetData>
    <row r="1" spans="1:13" ht="14.25" customHeight="1">
      <c r="A1" s="533" t="s">
        <v>34</v>
      </c>
      <c r="B1" s="534"/>
      <c r="C1" s="534"/>
      <c r="D1" s="535"/>
    </row>
    <row r="2" spans="1:13">
      <c r="A2" s="543" t="s">
        <v>89</v>
      </c>
      <c r="B2" s="544"/>
      <c r="C2" s="544"/>
      <c r="D2" s="545"/>
      <c r="F2" s="173"/>
      <c r="G2" s="173"/>
      <c r="H2" s="173"/>
      <c r="I2" s="173"/>
      <c r="J2" s="173"/>
      <c r="K2" s="173"/>
      <c r="L2" s="173"/>
      <c r="M2" s="173"/>
    </row>
    <row r="3" spans="1:13">
      <c r="A3" s="510" t="s">
        <v>90</v>
      </c>
      <c r="B3" s="250"/>
      <c r="C3" s="250"/>
      <c r="D3" s="546"/>
      <c r="F3" s="173"/>
      <c r="G3" s="173"/>
      <c r="H3" s="173"/>
      <c r="I3" s="173"/>
      <c r="J3" s="173"/>
      <c r="K3" s="173"/>
      <c r="L3" s="173"/>
      <c r="M3" s="173"/>
    </row>
    <row r="4" spans="1:13" ht="22.5">
      <c r="A4" s="1102" t="s">
        <v>131</v>
      </c>
      <c r="B4" s="1102" t="s">
        <v>469</v>
      </c>
      <c r="C4" s="1102" t="s">
        <v>554</v>
      </c>
      <c r="D4" s="1102" t="s">
        <v>555</v>
      </c>
      <c r="F4" s="173"/>
      <c r="G4" s="283"/>
      <c r="H4" s="283"/>
      <c r="I4" s="283"/>
      <c r="J4" s="283"/>
      <c r="K4" s="173"/>
      <c r="L4" s="173"/>
      <c r="M4" s="173"/>
    </row>
    <row r="5" spans="1:13">
      <c r="A5" s="250" t="s">
        <v>266</v>
      </c>
      <c r="B5" s="869">
        <v>10149</v>
      </c>
      <c r="C5" s="869">
        <v>9958</v>
      </c>
      <c r="D5" s="869">
        <f>B5-C5</f>
        <v>191</v>
      </c>
      <c r="F5" s="173"/>
      <c r="G5" s="279"/>
      <c r="H5" s="284"/>
      <c r="I5" s="284"/>
      <c r="J5" s="284"/>
      <c r="K5" s="285"/>
      <c r="L5" s="285"/>
      <c r="M5" s="285"/>
    </row>
    <row r="6" spans="1:13" ht="13.5" thickBot="1">
      <c r="A6" s="250" t="s">
        <v>267</v>
      </c>
      <c r="B6" s="869">
        <v>3628</v>
      </c>
      <c r="C6" s="869">
        <v>3461</v>
      </c>
      <c r="D6" s="869">
        <f>B6-C6</f>
        <v>167</v>
      </c>
      <c r="F6" s="285"/>
      <c r="G6" s="279"/>
      <c r="H6" s="284"/>
      <c r="I6" s="284"/>
      <c r="J6" s="284"/>
      <c r="K6" s="285"/>
      <c r="L6" s="285"/>
      <c r="M6" s="285"/>
    </row>
    <row r="7" spans="1:13" ht="17.100000000000001" customHeight="1" thickBot="1">
      <c r="A7" s="890" t="s">
        <v>6</v>
      </c>
      <c r="B7" s="870">
        <f>SUM(B5:B6)</f>
        <v>13777</v>
      </c>
      <c r="C7" s="870">
        <f>SUM(C5:C6)</f>
        <v>13419</v>
      </c>
      <c r="D7" s="870">
        <f>SUM(D5:D6)</f>
        <v>358</v>
      </c>
      <c r="F7" s="173"/>
      <c r="G7" s="283"/>
      <c r="H7" s="286"/>
      <c r="I7" s="286"/>
      <c r="J7" s="286"/>
      <c r="K7" s="285"/>
      <c r="L7" s="285"/>
      <c r="M7" s="285"/>
    </row>
    <row r="8" spans="1:13" ht="34.5" thickTop="1">
      <c r="A8" s="547" t="s">
        <v>564</v>
      </c>
      <c r="B8" s="891"/>
      <c r="C8" s="891"/>
      <c r="D8" s="891"/>
      <c r="G8" s="173"/>
      <c r="H8" s="173"/>
      <c r="I8" s="173"/>
      <c r="J8" s="173"/>
      <c r="K8" s="173"/>
    </row>
    <row r="9" spans="1:13">
      <c r="A9" s="979" t="s">
        <v>275</v>
      </c>
      <c r="B9" s="892"/>
      <c r="C9" s="892"/>
      <c r="D9" s="891"/>
    </row>
    <row r="10" spans="1:13">
      <c r="A10" s="250"/>
    </row>
    <row r="11" spans="1:13">
      <c r="A11" s="173"/>
    </row>
    <row r="12" spans="1:13">
      <c r="A12" s="16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2"/>
  <sheetViews>
    <sheetView showGridLines="0" zoomScaleNormal="100" zoomScaleSheetLayoutView="100" workbookViewId="0"/>
  </sheetViews>
  <sheetFormatPr baseColWidth="10" defaultColWidth="11.42578125" defaultRowHeight="0" customHeight="1" zeroHeight="1"/>
  <cols>
    <col min="1" max="1" width="22.140625" style="167" customWidth="1"/>
    <col min="2" max="2" width="13.85546875" style="167" customWidth="1"/>
    <col min="3" max="3" width="16.140625" style="167" customWidth="1"/>
    <col min="4" max="4" width="17.28515625" style="167" customWidth="1"/>
    <col min="5" max="5" width="16" style="167" customWidth="1"/>
    <col min="6" max="6" width="11.42578125" style="167" customWidth="1"/>
    <col min="7" max="7" width="12.5703125" style="167" customWidth="1"/>
    <col min="8" max="16" width="11.42578125" style="167" customWidth="1"/>
    <col min="17" max="16384" width="11.42578125" style="167"/>
  </cols>
  <sheetData>
    <row r="1" spans="1:15" ht="12.75">
      <c r="A1" s="609" t="s">
        <v>30</v>
      </c>
      <c r="B1" s="609"/>
      <c r="C1" s="609"/>
      <c r="D1" s="609"/>
      <c r="E1" s="984"/>
    </row>
    <row r="2" spans="1:15" ht="12.75">
      <c r="A2" s="609" t="s">
        <v>296</v>
      </c>
      <c r="B2" s="609"/>
      <c r="C2" s="609"/>
      <c r="D2" s="609"/>
      <c r="E2" s="984"/>
    </row>
    <row r="3" spans="1:15" ht="12" customHeight="1" thickBot="1">
      <c r="A3" s="605" t="s">
        <v>4</v>
      </c>
      <c r="B3" s="601"/>
      <c r="C3" s="601"/>
      <c r="D3" s="601"/>
      <c r="E3" s="985"/>
    </row>
    <row r="4" spans="1:15" ht="44.25" thickTop="1">
      <c r="A4" s="600" t="s">
        <v>103</v>
      </c>
      <c r="B4" s="599" t="s">
        <v>295</v>
      </c>
      <c r="C4" s="598" t="s">
        <v>294</v>
      </c>
      <c r="D4" s="597" t="s">
        <v>293</v>
      </c>
      <c r="E4" s="986" t="s">
        <v>292</v>
      </c>
      <c r="F4" s="556"/>
    </row>
    <row r="5" spans="1:15" s="561" customFormat="1" ht="14.1" customHeight="1">
      <c r="A5" s="302" t="s">
        <v>7</v>
      </c>
      <c r="B5" s="222">
        <v>8634562.4682999998</v>
      </c>
      <c r="C5" s="222">
        <v>471733.81589999999</v>
      </c>
      <c r="D5" s="222">
        <v>169698.90580000001</v>
      </c>
      <c r="E5" s="614">
        <f>+B5+C5+D5</f>
        <v>9275995.1899999995</v>
      </c>
      <c r="F5" s="594"/>
      <c r="G5" s="594"/>
      <c r="H5" s="594"/>
      <c r="I5" s="594"/>
      <c r="J5" s="562"/>
      <c r="K5" s="562"/>
      <c r="L5" s="562"/>
      <c r="M5" s="562"/>
      <c r="N5" s="562"/>
      <c r="O5" s="562"/>
    </row>
    <row r="6" spans="1:15" s="561" customFormat="1" ht="14.1" customHeight="1">
      <c r="A6" s="302" t="s">
        <v>8</v>
      </c>
      <c r="B6" s="222">
        <v>1904931.6956100001</v>
      </c>
      <c r="C6" s="222">
        <v>126153.18759</v>
      </c>
      <c r="D6" s="222">
        <v>30707.374449999999</v>
      </c>
      <c r="E6" s="614">
        <f t="shared" ref="E6:E19" si="0">+B6+C6+D6</f>
        <v>2061792.25765</v>
      </c>
      <c r="F6" s="596"/>
      <c r="G6" s="594"/>
      <c r="H6" s="594"/>
      <c r="I6" s="594"/>
      <c r="J6" s="562"/>
      <c r="K6" s="562"/>
      <c r="L6" s="562"/>
      <c r="M6" s="562"/>
      <c r="N6" s="562"/>
    </row>
    <row r="7" spans="1:15" s="561" customFormat="1" ht="14.1" customHeight="1">
      <c r="A7" s="302" t="s">
        <v>9</v>
      </c>
      <c r="B7" s="222">
        <v>4604729.5044299997</v>
      </c>
      <c r="C7" s="222">
        <v>280811.26056999998</v>
      </c>
      <c r="D7" s="222">
        <v>91401.930130000008</v>
      </c>
      <c r="E7" s="614">
        <f t="shared" si="0"/>
        <v>4976942.6951299999</v>
      </c>
      <c r="F7" s="594"/>
      <c r="G7" s="594"/>
      <c r="H7" s="594"/>
      <c r="I7" s="594"/>
      <c r="J7" s="562"/>
      <c r="K7" s="562"/>
      <c r="L7" s="562"/>
      <c r="M7" s="562"/>
      <c r="N7" s="562"/>
    </row>
    <row r="8" spans="1:15" s="561" customFormat="1" ht="14.1" customHeight="1">
      <c r="A8" s="302" t="s">
        <v>10</v>
      </c>
      <c r="B8" s="222">
        <v>877249.32056000002</v>
      </c>
      <c r="C8" s="222">
        <v>46033.652630000004</v>
      </c>
      <c r="D8" s="222">
        <v>12320.201329999998</v>
      </c>
      <c r="E8" s="614">
        <f t="shared" si="0"/>
        <v>935603.17452</v>
      </c>
      <c r="F8" s="594"/>
      <c r="G8" s="594"/>
      <c r="H8" s="594"/>
      <c r="I8" s="594"/>
      <c r="J8" s="562"/>
      <c r="K8" s="562"/>
      <c r="L8" s="562"/>
      <c r="M8" s="562"/>
      <c r="N8" s="562"/>
    </row>
    <row r="9" spans="1:15" s="561" customFormat="1" ht="14.1" customHeight="1">
      <c r="A9" s="302" t="s">
        <v>11</v>
      </c>
      <c r="B9" s="222">
        <v>462275.36567000003</v>
      </c>
      <c r="C9" s="222">
        <v>28362.69412</v>
      </c>
      <c r="D9" s="222">
        <v>7964.5692199999994</v>
      </c>
      <c r="E9" s="614">
        <f t="shared" si="0"/>
        <v>498602.62901000003</v>
      </c>
      <c r="F9" s="594"/>
      <c r="G9" s="594"/>
      <c r="H9" s="594"/>
      <c r="I9" s="594"/>
      <c r="J9" s="562"/>
      <c r="K9" s="562"/>
      <c r="L9" s="562"/>
      <c r="M9" s="562"/>
      <c r="N9" s="562"/>
    </row>
    <row r="10" spans="1:15" s="561" customFormat="1" ht="14.1" customHeight="1">
      <c r="A10" s="302" t="s">
        <v>12</v>
      </c>
      <c r="B10" s="222">
        <v>267713.59042999998</v>
      </c>
      <c r="C10" s="222">
        <v>14431.846680000001</v>
      </c>
      <c r="D10" s="222">
        <v>5128.7265100000004</v>
      </c>
      <c r="E10" s="614">
        <f t="shared" si="0"/>
        <v>287274.16362000001</v>
      </c>
      <c r="F10" s="594"/>
      <c r="G10" s="594"/>
      <c r="H10" s="594"/>
      <c r="I10" s="594"/>
      <c r="J10" s="562"/>
      <c r="K10" s="562"/>
      <c r="L10" s="562"/>
      <c r="M10" s="562"/>
      <c r="N10" s="562"/>
    </row>
    <row r="11" spans="1:15" s="561" customFormat="1" ht="14.1" customHeight="1">
      <c r="A11" s="302" t="s">
        <v>13</v>
      </c>
      <c r="B11" s="222">
        <v>863569.60184000002</v>
      </c>
      <c r="C11" s="222">
        <v>47848.24828</v>
      </c>
      <c r="D11" s="222">
        <v>16233.54127</v>
      </c>
      <c r="E11" s="614">
        <f t="shared" si="0"/>
        <v>927651.39139000012</v>
      </c>
      <c r="F11" s="594"/>
      <c r="G11" s="594"/>
      <c r="H11" s="594"/>
      <c r="I11" s="594"/>
      <c r="J11" s="562"/>
      <c r="K11" s="562"/>
      <c r="L11" s="562"/>
      <c r="M11" s="562"/>
      <c r="N11" s="562"/>
    </row>
    <row r="12" spans="1:15" s="561" customFormat="1" ht="14.1" customHeight="1">
      <c r="A12" s="302" t="s">
        <v>14</v>
      </c>
      <c r="B12" s="222">
        <v>3467219.38161</v>
      </c>
      <c r="C12" s="222">
        <v>198293.28375</v>
      </c>
      <c r="D12" s="222">
        <v>81241.347139999983</v>
      </c>
      <c r="E12" s="614">
        <f t="shared" si="0"/>
        <v>3746754.0125000002</v>
      </c>
      <c r="F12" s="594"/>
      <c r="G12" s="594"/>
      <c r="H12" s="594"/>
      <c r="I12" s="594"/>
      <c r="J12" s="562"/>
      <c r="K12" s="562"/>
      <c r="L12" s="562"/>
      <c r="M12" s="562"/>
      <c r="N12" s="562"/>
    </row>
    <row r="13" spans="1:15" s="561" customFormat="1" ht="14.1" customHeight="1">
      <c r="A13" s="302" t="s">
        <v>15</v>
      </c>
      <c r="B13" s="222">
        <v>1189465.5964300002</v>
      </c>
      <c r="C13" s="222">
        <v>62949.650369999996</v>
      </c>
      <c r="D13" s="222">
        <v>15011.44749</v>
      </c>
      <c r="E13" s="614">
        <f t="shared" si="0"/>
        <v>1267426.69429</v>
      </c>
      <c r="F13" s="594"/>
      <c r="G13" s="594"/>
      <c r="H13" s="594"/>
      <c r="I13" s="594"/>
      <c r="J13" s="562"/>
      <c r="K13" s="562"/>
      <c r="L13" s="562"/>
      <c r="M13" s="562"/>
      <c r="N13" s="562"/>
    </row>
    <row r="14" spans="1:15" s="561" customFormat="1" ht="14.1" customHeight="1">
      <c r="A14" s="302" t="s">
        <v>16</v>
      </c>
      <c r="B14" s="222">
        <v>1117127.2445499999</v>
      </c>
      <c r="C14" s="222">
        <v>65862.146869999997</v>
      </c>
      <c r="D14" s="222">
        <v>20825.160259999997</v>
      </c>
      <c r="E14" s="614">
        <f t="shared" si="0"/>
        <v>1203814.55168</v>
      </c>
      <c r="F14" s="594"/>
      <c r="G14" s="594"/>
      <c r="H14" s="594"/>
      <c r="I14" s="594"/>
      <c r="J14" s="562"/>
      <c r="K14" s="562"/>
      <c r="L14" s="562"/>
      <c r="M14" s="562"/>
      <c r="N14" s="562"/>
    </row>
    <row r="15" spans="1:15" s="561" customFormat="1" ht="14.1" customHeight="1">
      <c r="A15" s="302" t="s">
        <v>17</v>
      </c>
      <c r="B15" s="222">
        <v>1226026.8272900002</v>
      </c>
      <c r="C15" s="222">
        <v>94516.5052</v>
      </c>
      <c r="D15" s="222">
        <v>40633.128760000007</v>
      </c>
      <c r="E15" s="614">
        <f t="shared" si="0"/>
        <v>1361176.4612500002</v>
      </c>
      <c r="F15" s="594"/>
      <c r="G15" s="594"/>
      <c r="H15" s="594"/>
      <c r="I15" s="594"/>
      <c r="J15" s="562"/>
      <c r="K15" s="562"/>
      <c r="L15" s="562"/>
      <c r="M15" s="562"/>
      <c r="N15" s="562"/>
    </row>
    <row r="16" spans="1:15" s="561" customFormat="1" ht="14.1" customHeight="1">
      <c r="A16" s="302" t="s">
        <v>18</v>
      </c>
      <c r="B16" s="222">
        <v>523483.32376</v>
      </c>
      <c r="C16" s="222">
        <v>35138.295700000002</v>
      </c>
      <c r="D16" s="222">
        <v>9805.2671699999973</v>
      </c>
      <c r="E16" s="614">
        <f t="shared" si="0"/>
        <v>568426.88662999996</v>
      </c>
      <c r="F16" s="594"/>
      <c r="G16" s="594"/>
      <c r="H16" s="594"/>
      <c r="I16" s="594"/>
      <c r="J16" s="562"/>
      <c r="K16" s="562"/>
      <c r="L16" s="562"/>
      <c r="M16" s="562"/>
      <c r="N16" s="562"/>
    </row>
    <row r="17" spans="1:14" s="561" customFormat="1" ht="14.1" customHeight="1">
      <c r="A17" s="302" t="s">
        <v>19</v>
      </c>
      <c r="B17" s="222">
        <v>1080592.33565</v>
      </c>
      <c r="C17" s="222">
        <v>63722.892420000004</v>
      </c>
      <c r="D17" s="222">
        <v>22806.748449999996</v>
      </c>
      <c r="E17" s="614">
        <f t="shared" si="0"/>
        <v>1167121.97652</v>
      </c>
      <c r="F17" s="594"/>
      <c r="G17" s="594"/>
      <c r="H17" s="594"/>
      <c r="I17" s="594"/>
      <c r="J17" s="562"/>
      <c r="K17" s="562"/>
      <c r="L17" s="562"/>
      <c r="M17" s="562"/>
      <c r="N17" s="562"/>
    </row>
    <row r="18" spans="1:14" s="561" customFormat="1" ht="14.1" customHeight="1">
      <c r="A18" s="302" t="s">
        <v>20</v>
      </c>
      <c r="B18" s="222">
        <v>9533908.0069500003</v>
      </c>
      <c r="C18" s="222">
        <v>287083.62355000002</v>
      </c>
      <c r="D18" s="222">
        <v>173730.08863999997</v>
      </c>
      <c r="E18" s="614">
        <f t="shared" si="0"/>
        <v>9994721.7191400006</v>
      </c>
      <c r="F18" s="594"/>
      <c r="G18" s="594"/>
      <c r="H18" s="594"/>
      <c r="I18" s="594"/>
      <c r="J18" s="562"/>
      <c r="K18" s="562"/>
      <c r="L18" s="562"/>
      <c r="M18" s="562"/>
      <c r="N18" s="562"/>
    </row>
    <row r="19" spans="1:14" s="561" customFormat="1" ht="14.1" customHeight="1">
      <c r="A19" s="302" t="s">
        <v>21</v>
      </c>
      <c r="B19" s="222">
        <v>1705649.1939999999</v>
      </c>
      <c r="C19" s="222">
        <v>90985.85020999999</v>
      </c>
      <c r="D19" s="222">
        <v>38702.341529999998</v>
      </c>
      <c r="E19" s="614">
        <f t="shared" si="0"/>
        <v>1835337.3857400001</v>
      </c>
      <c r="F19" s="594"/>
      <c r="G19" s="594"/>
      <c r="H19" s="594"/>
      <c r="I19" s="594"/>
      <c r="J19" s="562"/>
      <c r="K19" s="562"/>
      <c r="L19" s="562"/>
      <c r="M19" s="562"/>
      <c r="N19" s="562"/>
    </row>
    <row r="20" spans="1:14" s="561" customFormat="1" ht="16.5" customHeight="1" thickBot="1">
      <c r="A20" s="595" t="s">
        <v>24</v>
      </c>
      <c r="B20" s="805">
        <f>SUM(B5:B19)</f>
        <v>37458503.457079999</v>
      </c>
      <c r="C20" s="805">
        <f>SUM(C5:C19)</f>
        <v>1913926.9538399999</v>
      </c>
      <c r="D20" s="805">
        <f>SUM(D5:D19)</f>
        <v>736210.77814999991</v>
      </c>
      <c r="E20" s="987">
        <f>SUM(E5:E19)</f>
        <v>40108641.189069994</v>
      </c>
      <c r="F20" s="594"/>
      <c r="G20" s="594"/>
      <c r="H20" s="594"/>
      <c r="I20" s="594"/>
      <c r="J20" s="562"/>
      <c r="K20" s="562"/>
      <c r="L20" s="562"/>
      <c r="M20" s="562"/>
      <c r="N20" s="562"/>
    </row>
    <row r="21" spans="1:14" s="592" customFormat="1" ht="14.45" customHeight="1" thickTop="1">
      <c r="A21" s="486" t="s">
        <v>470</v>
      </c>
      <c r="B21" s="602"/>
      <c r="C21" s="602"/>
      <c r="D21" s="602"/>
      <c r="E21" s="603"/>
    </row>
    <row r="22" spans="1:14" s="592" customFormat="1" ht="11.25" customHeight="1">
      <c r="A22" s="591"/>
      <c r="B22" s="593"/>
      <c r="C22" s="593"/>
      <c r="D22" s="593"/>
      <c r="E22" s="593"/>
    </row>
    <row r="23" spans="1:14" s="592" customFormat="1" ht="12" customHeight="1">
      <c r="A23" s="591"/>
      <c r="B23" s="593"/>
      <c r="C23" s="593"/>
      <c r="D23" s="593"/>
      <c r="E23" s="593"/>
    </row>
    <row r="24" spans="1:14" s="592" customFormat="1" ht="12" customHeight="1">
      <c r="A24" s="591"/>
      <c r="B24" s="593"/>
      <c r="C24" s="593"/>
      <c r="D24" s="593"/>
      <c r="E24" s="593"/>
    </row>
    <row r="25" spans="1:14" ht="12" customHeight="1">
      <c r="A25" s="591"/>
      <c r="B25" s="589"/>
      <c r="E25" s="589"/>
    </row>
    <row r="26" spans="1:14" ht="12.75">
      <c r="B26" s="590"/>
    </row>
    <row r="27" spans="1:14" ht="12.75"/>
    <row r="28" spans="1:14" ht="12.75"/>
    <row r="29" spans="1:14" ht="12.75"/>
    <row r="30" spans="1:14" ht="12.75"/>
    <row r="31" spans="1:14" ht="12.75"/>
    <row r="32" spans="1:14" ht="12.75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H24"/>
  <sheetViews>
    <sheetView showGridLines="0" zoomScaleNormal="100" workbookViewId="0"/>
  </sheetViews>
  <sheetFormatPr baseColWidth="10" defaultRowHeight="12.75"/>
  <cols>
    <col min="1" max="1" width="28.85546875" customWidth="1"/>
    <col min="2" max="2" width="16" customWidth="1"/>
    <col min="3" max="3" width="18.28515625" customWidth="1"/>
    <col min="4" max="4" width="16.5703125" bestFit="1" customWidth="1"/>
    <col min="5" max="5" width="14.5703125" customWidth="1"/>
    <col min="6" max="6" width="18" customWidth="1"/>
    <col min="256" max="256" width="28.85546875" customWidth="1"/>
    <col min="257" max="257" width="16" customWidth="1"/>
    <col min="258" max="258" width="18.28515625" customWidth="1"/>
    <col min="259" max="259" width="2.5703125" customWidth="1"/>
    <col min="260" max="260" width="16.5703125" bestFit="1" customWidth="1"/>
    <col min="261" max="261" width="14.5703125" customWidth="1"/>
    <col min="262" max="262" width="18" customWidth="1"/>
    <col min="512" max="512" width="28.85546875" customWidth="1"/>
    <col min="513" max="513" width="16" customWidth="1"/>
    <col min="514" max="514" width="18.28515625" customWidth="1"/>
    <col min="515" max="515" width="2.5703125" customWidth="1"/>
    <col min="516" max="516" width="16.5703125" bestFit="1" customWidth="1"/>
    <col min="517" max="517" width="14.5703125" customWidth="1"/>
    <col min="518" max="518" width="18" customWidth="1"/>
    <col min="768" max="768" width="28.85546875" customWidth="1"/>
    <col min="769" max="769" width="16" customWidth="1"/>
    <col min="770" max="770" width="18.28515625" customWidth="1"/>
    <col min="771" max="771" width="2.5703125" customWidth="1"/>
    <col min="772" max="772" width="16.5703125" bestFit="1" customWidth="1"/>
    <col min="773" max="773" width="14.5703125" customWidth="1"/>
    <col min="774" max="774" width="18" customWidth="1"/>
    <col min="1024" max="1024" width="28.85546875" customWidth="1"/>
    <col min="1025" max="1025" width="16" customWidth="1"/>
    <col min="1026" max="1026" width="18.28515625" customWidth="1"/>
    <col min="1027" max="1027" width="2.5703125" customWidth="1"/>
    <col min="1028" max="1028" width="16.5703125" bestFit="1" customWidth="1"/>
    <col min="1029" max="1029" width="14.5703125" customWidth="1"/>
    <col min="1030" max="1030" width="18" customWidth="1"/>
    <col min="1280" max="1280" width="28.85546875" customWidth="1"/>
    <col min="1281" max="1281" width="16" customWidth="1"/>
    <col min="1282" max="1282" width="18.28515625" customWidth="1"/>
    <col min="1283" max="1283" width="2.5703125" customWidth="1"/>
    <col min="1284" max="1284" width="16.5703125" bestFit="1" customWidth="1"/>
    <col min="1285" max="1285" width="14.5703125" customWidth="1"/>
    <col min="1286" max="1286" width="18" customWidth="1"/>
    <col min="1536" max="1536" width="28.85546875" customWidth="1"/>
    <col min="1537" max="1537" width="16" customWidth="1"/>
    <col min="1538" max="1538" width="18.28515625" customWidth="1"/>
    <col min="1539" max="1539" width="2.5703125" customWidth="1"/>
    <col min="1540" max="1540" width="16.5703125" bestFit="1" customWidth="1"/>
    <col min="1541" max="1541" width="14.5703125" customWidth="1"/>
    <col min="1542" max="1542" width="18" customWidth="1"/>
    <col min="1792" max="1792" width="28.85546875" customWidth="1"/>
    <col min="1793" max="1793" width="16" customWidth="1"/>
    <col min="1794" max="1794" width="18.28515625" customWidth="1"/>
    <col min="1795" max="1795" width="2.5703125" customWidth="1"/>
    <col min="1796" max="1796" width="16.5703125" bestFit="1" customWidth="1"/>
    <col min="1797" max="1797" width="14.5703125" customWidth="1"/>
    <col min="1798" max="1798" width="18" customWidth="1"/>
    <col min="2048" max="2048" width="28.85546875" customWidth="1"/>
    <col min="2049" max="2049" width="16" customWidth="1"/>
    <col min="2050" max="2050" width="18.28515625" customWidth="1"/>
    <col min="2051" max="2051" width="2.5703125" customWidth="1"/>
    <col min="2052" max="2052" width="16.5703125" bestFit="1" customWidth="1"/>
    <col min="2053" max="2053" width="14.5703125" customWidth="1"/>
    <col min="2054" max="2054" width="18" customWidth="1"/>
    <col min="2304" max="2304" width="28.85546875" customWidth="1"/>
    <col min="2305" max="2305" width="16" customWidth="1"/>
    <col min="2306" max="2306" width="18.28515625" customWidth="1"/>
    <col min="2307" max="2307" width="2.5703125" customWidth="1"/>
    <col min="2308" max="2308" width="16.5703125" bestFit="1" customWidth="1"/>
    <col min="2309" max="2309" width="14.5703125" customWidth="1"/>
    <col min="2310" max="2310" width="18" customWidth="1"/>
    <col min="2560" max="2560" width="28.85546875" customWidth="1"/>
    <col min="2561" max="2561" width="16" customWidth="1"/>
    <col min="2562" max="2562" width="18.28515625" customWidth="1"/>
    <col min="2563" max="2563" width="2.5703125" customWidth="1"/>
    <col min="2564" max="2564" width="16.5703125" bestFit="1" customWidth="1"/>
    <col min="2565" max="2565" width="14.5703125" customWidth="1"/>
    <col min="2566" max="2566" width="18" customWidth="1"/>
    <col min="2816" max="2816" width="28.85546875" customWidth="1"/>
    <col min="2817" max="2817" width="16" customWidth="1"/>
    <col min="2818" max="2818" width="18.28515625" customWidth="1"/>
    <col min="2819" max="2819" width="2.5703125" customWidth="1"/>
    <col min="2820" max="2820" width="16.5703125" bestFit="1" customWidth="1"/>
    <col min="2821" max="2821" width="14.5703125" customWidth="1"/>
    <col min="2822" max="2822" width="18" customWidth="1"/>
    <col min="3072" max="3072" width="28.85546875" customWidth="1"/>
    <col min="3073" max="3073" width="16" customWidth="1"/>
    <col min="3074" max="3074" width="18.28515625" customWidth="1"/>
    <col min="3075" max="3075" width="2.5703125" customWidth="1"/>
    <col min="3076" max="3076" width="16.5703125" bestFit="1" customWidth="1"/>
    <col min="3077" max="3077" width="14.5703125" customWidth="1"/>
    <col min="3078" max="3078" width="18" customWidth="1"/>
    <col min="3328" max="3328" width="28.85546875" customWidth="1"/>
    <col min="3329" max="3329" width="16" customWidth="1"/>
    <col min="3330" max="3330" width="18.28515625" customWidth="1"/>
    <col min="3331" max="3331" width="2.5703125" customWidth="1"/>
    <col min="3332" max="3332" width="16.5703125" bestFit="1" customWidth="1"/>
    <col min="3333" max="3333" width="14.5703125" customWidth="1"/>
    <col min="3334" max="3334" width="18" customWidth="1"/>
    <col min="3584" max="3584" width="28.85546875" customWidth="1"/>
    <col min="3585" max="3585" width="16" customWidth="1"/>
    <col min="3586" max="3586" width="18.28515625" customWidth="1"/>
    <col min="3587" max="3587" width="2.5703125" customWidth="1"/>
    <col min="3588" max="3588" width="16.5703125" bestFit="1" customWidth="1"/>
    <col min="3589" max="3589" width="14.5703125" customWidth="1"/>
    <col min="3590" max="3590" width="18" customWidth="1"/>
    <col min="3840" max="3840" width="28.85546875" customWidth="1"/>
    <col min="3841" max="3841" width="16" customWidth="1"/>
    <col min="3842" max="3842" width="18.28515625" customWidth="1"/>
    <col min="3843" max="3843" width="2.5703125" customWidth="1"/>
    <col min="3844" max="3844" width="16.5703125" bestFit="1" customWidth="1"/>
    <col min="3845" max="3845" width="14.5703125" customWidth="1"/>
    <col min="3846" max="3846" width="18" customWidth="1"/>
    <col min="4096" max="4096" width="28.85546875" customWidth="1"/>
    <col min="4097" max="4097" width="16" customWidth="1"/>
    <col min="4098" max="4098" width="18.28515625" customWidth="1"/>
    <col min="4099" max="4099" width="2.5703125" customWidth="1"/>
    <col min="4100" max="4100" width="16.5703125" bestFit="1" customWidth="1"/>
    <col min="4101" max="4101" width="14.5703125" customWidth="1"/>
    <col min="4102" max="4102" width="18" customWidth="1"/>
    <col min="4352" max="4352" width="28.85546875" customWidth="1"/>
    <col min="4353" max="4353" width="16" customWidth="1"/>
    <col min="4354" max="4354" width="18.28515625" customWidth="1"/>
    <col min="4355" max="4355" width="2.5703125" customWidth="1"/>
    <col min="4356" max="4356" width="16.5703125" bestFit="1" customWidth="1"/>
    <col min="4357" max="4357" width="14.5703125" customWidth="1"/>
    <col min="4358" max="4358" width="18" customWidth="1"/>
    <col min="4608" max="4608" width="28.85546875" customWidth="1"/>
    <col min="4609" max="4609" width="16" customWidth="1"/>
    <col min="4610" max="4610" width="18.28515625" customWidth="1"/>
    <col min="4611" max="4611" width="2.5703125" customWidth="1"/>
    <col min="4612" max="4612" width="16.5703125" bestFit="1" customWidth="1"/>
    <col min="4613" max="4613" width="14.5703125" customWidth="1"/>
    <col min="4614" max="4614" width="18" customWidth="1"/>
    <col min="4864" max="4864" width="28.85546875" customWidth="1"/>
    <col min="4865" max="4865" width="16" customWidth="1"/>
    <col min="4866" max="4866" width="18.28515625" customWidth="1"/>
    <col min="4867" max="4867" width="2.5703125" customWidth="1"/>
    <col min="4868" max="4868" width="16.5703125" bestFit="1" customWidth="1"/>
    <col min="4869" max="4869" width="14.5703125" customWidth="1"/>
    <col min="4870" max="4870" width="18" customWidth="1"/>
    <col min="5120" max="5120" width="28.85546875" customWidth="1"/>
    <col min="5121" max="5121" width="16" customWidth="1"/>
    <col min="5122" max="5122" width="18.28515625" customWidth="1"/>
    <col min="5123" max="5123" width="2.5703125" customWidth="1"/>
    <col min="5124" max="5124" width="16.5703125" bestFit="1" customWidth="1"/>
    <col min="5125" max="5125" width="14.5703125" customWidth="1"/>
    <col min="5126" max="5126" width="18" customWidth="1"/>
    <col min="5376" max="5376" width="28.85546875" customWidth="1"/>
    <col min="5377" max="5377" width="16" customWidth="1"/>
    <col min="5378" max="5378" width="18.28515625" customWidth="1"/>
    <col min="5379" max="5379" width="2.5703125" customWidth="1"/>
    <col min="5380" max="5380" width="16.5703125" bestFit="1" customWidth="1"/>
    <col min="5381" max="5381" width="14.5703125" customWidth="1"/>
    <col min="5382" max="5382" width="18" customWidth="1"/>
    <col min="5632" max="5632" width="28.85546875" customWidth="1"/>
    <col min="5633" max="5633" width="16" customWidth="1"/>
    <col min="5634" max="5634" width="18.28515625" customWidth="1"/>
    <col min="5635" max="5635" width="2.5703125" customWidth="1"/>
    <col min="5636" max="5636" width="16.5703125" bestFit="1" customWidth="1"/>
    <col min="5637" max="5637" width="14.5703125" customWidth="1"/>
    <col min="5638" max="5638" width="18" customWidth="1"/>
    <col min="5888" max="5888" width="28.85546875" customWidth="1"/>
    <col min="5889" max="5889" width="16" customWidth="1"/>
    <col min="5890" max="5890" width="18.28515625" customWidth="1"/>
    <col min="5891" max="5891" width="2.5703125" customWidth="1"/>
    <col min="5892" max="5892" width="16.5703125" bestFit="1" customWidth="1"/>
    <col min="5893" max="5893" width="14.5703125" customWidth="1"/>
    <col min="5894" max="5894" width="18" customWidth="1"/>
    <col min="6144" max="6144" width="28.85546875" customWidth="1"/>
    <col min="6145" max="6145" width="16" customWidth="1"/>
    <col min="6146" max="6146" width="18.28515625" customWidth="1"/>
    <col min="6147" max="6147" width="2.5703125" customWidth="1"/>
    <col min="6148" max="6148" width="16.5703125" bestFit="1" customWidth="1"/>
    <col min="6149" max="6149" width="14.5703125" customWidth="1"/>
    <col min="6150" max="6150" width="18" customWidth="1"/>
    <col min="6400" max="6400" width="28.85546875" customWidth="1"/>
    <col min="6401" max="6401" width="16" customWidth="1"/>
    <col min="6402" max="6402" width="18.28515625" customWidth="1"/>
    <col min="6403" max="6403" width="2.5703125" customWidth="1"/>
    <col min="6404" max="6404" width="16.5703125" bestFit="1" customWidth="1"/>
    <col min="6405" max="6405" width="14.5703125" customWidth="1"/>
    <col min="6406" max="6406" width="18" customWidth="1"/>
    <col min="6656" max="6656" width="28.85546875" customWidth="1"/>
    <col min="6657" max="6657" width="16" customWidth="1"/>
    <col min="6658" max="6658" width="18.28515625" customWidth="1"/>
    <col min="6659" max="6659" width="2.5703125" customWidth="1"/>
    <col min="6660" max="6660" width="16.5703125" bestFit="1" customWidth="1"/>
    <col min="6661" max="6661" width="14.5703125" customWidth="1"/>
    <col min="6662" max="6662" width="18" customWidth="1"/>
    <col min="6912" max="6912" width="28.85546875" customWidth="1"/>
    <col min="6913" max="6913" width="16" customWidth="1"/>
    <col min="6914" max="6914" width="18.28515625" customWidth="1"/>
    <col min="6915" max="6915" width="2.5703125" customWidth="1"/>
    <col min="6916" max="6916" width="16.5703125" bestFit="1" customWidth="1"/>
    <col min="6917" max="6917" width="14.5703125" customWidth="1"/>
    <col min="6918" max="6918" width="18" customWidth="1"/>
    <col min="7168" max="7168" width="28.85546875" customWidth="1"/>
    <col min="7169" max="7169" width="16" customWidth="1"/>
    <col min="7170" max="7170" width="18.28515625" customWidth="1"/>
    <col min="7171" max="7171" width="2.5703125" customWidth="1"/>
    <col min="7172" max="7172" width="16.5703125" bestFit="1" customWidth="1"/>
    <col min="7173" max="7173" width="14.5703125" customWidth="1"/>
    <col min="7174" max="7174" width="18" customWidth="1"/>
    <col min="7424" max="7424" width="28.85546875" customWidth="1"/>
    <col min="7425" max="7425" width="16" customWidth="1"/>
    <col min="7426" max="7426" width="18.28515625" customWidth="1"/>
    <col min="7427" max="7427" width="2.5703125" customWidth="1"/>
    <col min="7428" max="7428" width="16.5703125" bestFit="1" customWidth="1"/>
    <col min="7429" max="7429" width="14.5703125" customWidth="1"/>
    <col min="7430" max="7430" width="18" customWidth="1"/>
    <col min="7680" max="7680" width="28.85546875" customWidth="1"/>
    <col min="7681" max="7681" width="16" customWidth="1"/>
    <col min="7682" max="7682" width="18.28515625" customWidth="1"/>
    <col min="7683" max="7683" width="2.5703125" customWidth="1"/>
    <col min="7684" max="7684" width="16.5703125" bestFit="1" customWidth="1"/>
    <col min="7685" max="7685" width="14.5703125" customWidth="1"/>
    <col min="7686" max="7686" width="18" customWidth="1"/>
    <col min="7936" max="7936" width="28.85546875" customWidth="1"/>
    <col min="7937" max="7937" width="16" customWidth="1"/>
    <col min="7938" max="7938" width="18.28515625" customWidth="1"/>
    <col min="7939" max="7939" width="2.5703125" customWidth="1"/>
    <col min="7940" max="7940" width="16.5703125" bestFit="1" customWidth="1"/>
    <col min="7941" max="7941" width="14.5703125" customWidth="1"/>
    <col min="7942" max="7942" width="18" customWidth="1"/>
    <col min="8192" max="8192" width="28.85546875" customWidth="1"/>
    <col min="8193" max="8193" width="16" customWidth="1"/>
    <col min="8194" max="8194" width="18.28515625" customWidth="1"/>
    <col min="8195" max="8195" width="2.5703125" customWidth="1"/>
    <col min="8196" max="8196" width="16.5703125" bestFit="1" customWidth="1"/>
    <col min="8197" max="8197" width="14.5703125" customWidth="1"/>
    <col min="8198" max="8198" width="18" customWidth="1"/>
    <col min="8448" max="8448" width="28.85546875" customWidth="1"/>
    <col min="8449" max="8449" width="16" customWidth="1"/>
    <col min="8450" max="8450" width="18.28515625" customWidth="1"/>
    <col min="8451" max="8451" width="2.5703125" customWidth="1"/>
    <col min="8452" max="8452" width="16.5703125" bestFit="1" customWidth="1"/>
    <col min="8453" max="8453" width="14.5703125" customWidth="1"/>
    <col min="8454" max="8454" width="18" customWidth="1"/>
    <col min="8704" max="8704" width="28.85546875" customWidth="1"/>
    <col min="8705" max="8705" width="16" customWidth="1"/>
    <col min="8706" max="8706" width="18.28515625" customWidth="1"/>
    <col min="8707" max="8707" width="2.5703125" customWidth="1"/>
    <col min="8708" max="8708" width="16.5703125" bestFit="1" customWidth="1"/>
    <col min="8709" max="8709" width="14.5703125" customWidth="1"/>
    <col min="8710" max="8710" width="18" customWidth="1"/>
    <col min="8960" max="8960" width="28.85546875" customWidth="1"/>
    <col min="8961" max="8961" width="16" customWidth="1"/>
    <col min="8962" max="8962" width="18.28515625" customWidth="1"/>
    <col min="8963" max="8963" width="2.5703125" customWidth="1"/>
    <col min="8964" max="8964" width="16.5703125" bestFit="1" customWidth="1"/>
    <col min="8965" max="8965" width="14.5703125" customWidth="1"/>
    <col min="8966" max="8966" width="18" customWidth="1"/>
    <col min="9216" max="9216" width="28.85546875" customWidth="1"/>
    <col min="9217" max="9217" width="16" customWidth="1"/>
    <col min="9218" max="9218" width="18.28515625" customWidth="1"/>
    <col min="9219" max="9219" width="2.5703125" customWidth="1"/>
    <col min="9220" max="9220" width="16.5703125" bestFit="1" customWidth="1"/>
    <col min="9221" max="9221" width="14.5703125" customWidth="1"/>
    <col min="9222" max="9222" width="18" customWidth="1"/>
    <col min="9472" max="9472" width="28.85546875" customWidth="1"/>
    <col min="9473" max="9473" width="16" customWidth="1"/>
    <col min="9474" max="9474" width="18.28515625" customWidth="1"/>
    <col min="9475" max="9475" width="2.5703125" customWidth="1"/>
    <col min="9476" max="9476" width="16.5703125" bestFit="1" customWidth="1"/>
    <col min="9477" max="9477" width="14.5703125" customWidth="1"/>
    <col min="9478" max="9478" width="18" customWidth="1"/>
    <col min="9728" max="9728" width="28.85546875" customWidth="1"/>
    <col min="9729" max="9729" width="16" customWidth="1"/>
    <col min="9730" max="9730" width="18.28515625" customWidth="1"/>
    <col min="9731" max="9731" width="2.5703125" customWidth="1"/>
    <col min="9732" max="9732" width="16.5703125" bestFit="1" customWidth="1"/>
    <col min="9733" max="9733" width="14.5703125" customWidth="1"/>
    <col min="9734" max="9734" width="18" customWidth="1"/>
    <col min="9984" max="9984" width="28.85546875" customWidth="1"/>
    <col min="9985" max="9985" width="16" customWidth="1"/>
    <col min="9986" max="9986" width="18.28515625" customWidth="1"/>
    <col min="9987" max="9987" width="2.5703125" customWidth="1"/>
    <col min="9988" max="9988" width="16.5703125" bestFit="1" customWidth="1"/>
    <col min="9989" max="9989" width="14.5703125" customWidth="1"/>
    <col min="9990" max="9990" width="18" customWidth="1"/>
    <col min="10240" max="10240" width="28.85546875" customWidth="1"/>
    <col min="10241" max="10241" width="16" customWidth="1"/>
    <col min="10242" max="10242" width="18.28515625" customWidth="1"/>
    <col min="10243" max="10243" width="2.5703125" customWidth="1"/>
    <col min="10244" max="10244" width="16.5703125" bestFit="1" customWidth="1"/>
    <col min="10245" max="10245" width="14.5703125" customWidth="1"/>
    <col min="10246" max="10246" width="18" customWidth="1"/>
    <col min="10496" max="10496" width="28.85546875" customWidth="1"/>
    <col min="10497" max="10497" width="16" customWidth="1"/>
    <col min="10498" max="10498" width="18.28515625" customWidth="1"/>
    <col min="10499" max="10499" width="2.5703125" customWidth="1"/>
    <col min="10500" max="10500" width="16.5703125" bestFit="1" customWidth="1"/>
    <col min="10501" max="10501" width="14.5703125" customWidth="1"/>
    <col min="10502" max="10502" width="18" customWidth="1"/>
    <col min="10752" max="10752" width="28.85546875" customWidth="1"/>
    <col min="10753" max="10753" width="16" customWidth="1"/>
    <col min="10754" max="10754" width="18.28515625" customWidth="1"/>
    <col min="10755" max="10755" width="2.5703125" customWidth="1"/>
    <col min="10756" max="10756" width="16.5703125" bestFit="1" customWidth="1"/>
    <col min="10757" max="10757" width="14.5703125" customWidth="1"/>
    <col min="10758" max="10758" width="18" customWidth="1"/>
    <col min="11008" max="11008" width="28.85546875" customWidth="1"/>
    <col min="11009" max="11009" width="16" customWidth="1"/>
    <col min="11010" max="11010" width="18.28515625" customWidth="1"/>
    <col min="11011" max="11011" width="2.5703125" customWidth="1"/>
    <col min="11012" max="11012" width="16.5703125" bestFit="1" customWidth="1"/>
    <col min="11013" max="11013" width="14.5703125" customWidth="1"/>
    <col min="11014" max="11014" width="18" customWidth="1"/>
    <col min="11264" max="11264" width="28.85546875" customWidth="1"/>
    <col min="11265" max="11265" width="16" customWidth="1"/>
    <col min="11266" max="11266" width="18.28515625" customWidth="1"/>
    <col min="11267" max="11267" width="2.5703125" customWidth="1"/>
    <col min="11268" max="11268" width="16.5703125" bestFit="1" customWidth="1"/>
    <col min="11269" max="11269" width="14.5703125" customWidth="1"/>
    <col min="11270" max="11270" width="18" customWidth="1"/>
    <col min="11520" max="11520" width="28.85546875" customWidth="1"/>
    <col min="11521" max="11521" width="16" customWidth="1"/>
    <col min="11522" max="11522" width="18.28515625" customWidth="1"/>
    <col min="11523" max="11523" width="2.5703125" customWidth="1"/>
    <col min="11524" max="11524" width="16.5703125" bestFit="1" customWidth="1"/>
    <col min="11525" max="11525" width="14.5703125" customWidth="1"/>
    <col min="11526" max="11526" width="18" customWidth="1"/>
    <col min="11776" max="11776" width="28.85546875" customWidth="1"/>
    <col min="11777" max="11777" width="16" customWidth="1"/>
    <col min="11778" max="11778" width="18.28515625" customWidth="1"/>
    <col min="11779" max="11779" width="2.5703125" customWidth="1"/>
    <col min="11780" max="11780" width="16.5703125" bestFit="1" customWidth="1"/>
    <col min="11781" max="11781" width="14.5703125" customWidth="1"/>
    <col min="11782" max="11782" width="18" customWidth="1"/>
    <col min="12032" max="12032" width="28.85546875" customWidth="1"/>
    <col min="12033" max="12033" width="16" customWidth="1"/>
    <col min="12034" max="12034" width="18.28515625" customWidth="1"/>
    <col min="12035" max="12035" width="2.5703125" customWidth="1"/>
    <col min="12036" max="12036" width="16.5703125" bestFit="1" customWidth="1"/>
    <col min="12037" max="12037" width="14.5703125" customWidth="1"/>
    <col min="12038" max="12038" width="18" customWidth="1"/>
    <col min="12288" max="12288" width="28.85546875" customWidth="1"/>
    <col min="12289" max="12289" width="16" customWidth="1"/>
    <col min="12290" max="12290" width="18.28515625" customWidth="1"/>
    <col min="12291" max="12291" width="2.5703125" customWidth="1"/>
    <col min="12292" max="12292" width="16.5703125" bestFit="1" customWidth="1"/>
    <col min="12293" max="12293" width="14.5703125" customWidth="1"/>
    <col min="12294" max="12294" width="18" customWidth="1"/>
    <col min="12544" max="12544" width="28.85546875" customWidth="1"/>
    <col min="12545" max="12545" width="16" customWidth="1"/>
    <col min="12546" max="12546" width="18.28515625" customWidth="1"/>
    <col min="12547" max="12547" width="2.5703125" customWidth="1"/>
    <col min="12548" max="12548" width="16.5703125" bestFit="1" customWidth="1"/>
    <col min="12549" max="12549" width="14.5703125" customWidth="1"/>
    <col min="12550" max="12550" width="18" customWidth="1"/>
    <col min="12800" max="12800" width="28.85546875" customWidth="1"/>
    <col min="12801" max="12801" width="16" customWidth="1"/>
    <col min="12802" max="12802" width="18.28515625" customWidth="1"/>
    <col min="12803" max="12803" width="2.5703125" customWidth="1"/>
    <col min="12804" max="12804" width="16.5703125" bestFit="1" customWidth="1"/>
    <col min="12805" max="12805" width="14.5703125" customWidth="1"/>
    <col min="12806" max="12806" width="18" customWidth="1"/>
    <col min="13056" max="13056" width="28.85546875" customWidth="1"/>
    <col min="13057" max="13057" width="16" customWidth="1"/>
    <col min="13058" max="13058" width="18.28515625" customWidth="1"/>
    <col min="13059" max="13059" width="2.5703125" customWidth="1"/>
    <col min="13060" max="13060" width="16.5703125" bestFit="1" customWidth="1"/>
    <col min="13061" max="13061" width="14.5703125" customWidth="1"/>
    <col min="13062" max="13062" width="18" customWidth="1"/>
    <col min="13312" max="13312" width="28.85546875" customWidth="1"/>
    <col min="13313" max="13313" width="16" customWidth="1"/>
    <col min="13314" max="13314" width="18.28515625" customWidth="1"/>
    <col min="13315" max="13315" width="2.5703125" customWidth="1"/>
    <col min="13316" max="13316" width="16.5703125" bestFit="1" customWidth="1"/>
    <col min="13317" max="13317" width="14.5703125" customWidth="1"/>
    <col min="13318" max="13318" width="18" customWidth="1"/>
    <col min="13568" max="13568" width="28.85546875" customWidth="1"/>
    <col min="13569" max="13569" width="16" customWidth="1"/>
    <col min="13570" max="13570" width="18.28515625" customWidth="1"/>
    <col min="13571" max="13571" width="2.5703125" customWidth="1"/>
    <col min="13572" max="13572" width="16.5703125" bestFit="1" customWidth="1"/>
    <col min="13573" max="13573" width="14.5703125" customWidth="1"/>
    <col min="13574" max="13574" width="18" customWidth="1"/>
    <col min="13824" max="13824" width="28.85546875" customWidth="1"/>
    <col min="13825" max="13825" width="16" customWidth="1"/>
    <col min="13826" max="13826" width="18.28515625" customWidth="1"/>
    <col min="13827" max="13827" width="2.5703125" customWidth="1"/>
    <col min="13828" max="13828" width="16.5703125" bestFit="1" customWidth="1"/>
    <col min="13829" max="13829" width="14.5703125" customWidth="1"/>
    <col min="13830" max="13830" width="18" customWidth="1"/>
    <col min="14080" max="14080" width="28.85546875" customWidth="1"/>
    <col min="14081" max="14081" width="16" customWidth="1"/>
    <col min="14082" max="14082" width="18.28515625" customWidth="1"/>
    <col min="14083" max="14083" width="2.5703125" customWidth="1"/>
    <col min="14084" max="14084" width="16.5703125" bestFit="1" customWidth="1"/>
    <col min="14085" max="14085" width="14.5703125" customWidth="1"/>
    <col min="14086" max="14086" width="18" customWidth="1"/>
    <col min="14336" max="14336" width="28.85546875" customWidth="1"/>
    <col min="14337" max="14337" width="16" customWidth="1"/>
    <col min="14338" max="14338" width="18.28515625" customWidth="1"/>
    <col min="14339" max="14339" width="2.5703125" customWidth="1"/>
    <col min="14340" max="14340" width="16.5703125" bestFit="1" customWidth="1"/>
    <col min="14341" max="14341" width="14.5703125" customWidth="1"/>
    <col min="14342" max="14342" width="18" customWidth="1"/>
    <col min="14592" max="14592" width="28.85546875" customWidth="1"/>
    <col min="14593" max="14593" width="16" customWidth="1"/>
    <col min="14594" max="14594" width="18.28515625" customWidth="1"/>
    <col min="14595" max="14595" width="2.5703125" customWidth="1"/>
    <col min="14596" max="14596" width="16.5703125" bestFit="1" customWidth="1"/>
    <col min="14597" max="14597" width="14.5703125" customWidth="1"/>
    <col min="14598" max="14598" width="18" customWidth="1"/>
    <col min="14848" max="14848" width="28.85546875" customWidth="1"/>
    <col min="14849" max="14849" width="16" customWidth="1"/>
    <col min="14850" max="14850" width="18.28515625" customWidth="1"/>
    <col min="14851" max="14851" width="2.5703125" customWidth="1"/>
    <col min="14852" max="14852" width="16.5703125" bestFit="1" customWidth="1"/>
    <col min="14853" max="14853" width="14.5703125" customWidth="1"/>
    <col min="14854" max="14854" width="18" customWidth="1"/>
    <col min="15104" max="15104" width="28.85546875" customWidth="1"/>
    <col min="15105" max="15105" width="16" customWidth="1"/>
    <col min="15106" max="15106" width="18.28515625" customWidth="1"/>
    <col min="15107" max="15107" width="2.5703125" customWidth="1"/>
    <col min="15108" max="15108" width="16.5703125" bestFit="1" customWidth="1"/>
    <col min="15109" max="15109" width="14.5703125" customWidth="1"/>
    <col min="15110" max="15110" width="18" customWidth="1"/>
    <col min="15360" max="15360" width="28.85546875" customWidth="1"/>
    <col min="15361" max="15361" width="16" customWidth="1"/>
    <col min="15362" max="15362" width="18.28515625" customWidth="1"/>
    <col min="15363" max="15363" width="2.5703125" customWidth="1"/>
    <col min="15364" max="15364" width="16.5703125" bestFit="1" customWidth="1"/>
    <col min="15365" max="15365" width="14.5703125" customWidth="1"/>
    <col min="15366" max="15366" width="18" customWidth="1"/>
    <col min="15616" max="15616" width="28.85546875" customWidth="1"/>
    <col min="15617" max="15617" width="16" customWidth="1"/>
    <col min="15618" max="15618" width="18.28515625" customWidth="1"/>
    <col min="15619" max="15619" width="2.5703125" customWidth="1"/>
    <col min="15620" max="15620" width="16.5703125" bestFit="1" customWidth="1"/>
    <col min="15621" max="15621" width="14.5703125" customWidth="1"/>
    <col min="15622" max="15622" width="18" customWidth="1"/>
    <col min="15872" max="15872" width="28.85546875" customWidth="1"/>
    <col min="15873" max="15873" width="16" customWidth="1"/>
    <col min="15874" max="15874" width="18.28515625" customWidth="1"/>
    <col min="15875" max="15875" width="2.5703125" customWidth="1"/>
    <col min="15876" max="15876" width="16.5703125" bestFit="1" customWidth="1"/>
    <col min="15877" max="15877" width="14.5703125" customWidth="1"/>
    <col min="15878" max="15878" width="18" customWidth="1"/>
    <col min="16128" max="16128" width="28.85546875" customWidth="1"/>
    <col min="16129" max="16129" width="16" customWidth="1"/>
    <col min="16130" max="16130" width="18.28515625" customWidth="1"/>
    <col min="16131" max="16131" width="2.5703125" customWidth="1"/>
    <col min="16132" max="16132" width="16.5703125" bestFit="1" customWidth="1"/>
    <col min="16133" max="16133" width="14.5703125" customWidth="1"/>
    <col min="16134" max="16134" width="18" customWidth="1"/>
  </cols>
  <sheetData>
    <row r="1" spans="1:8">
      <c r="A1" s="391" t="s">
        <v>32</v>
      </c>
      <c r="B1" s="392"/>
      <c r="C1" s="393"/>
    </row>
    <row r="2" spans="1:8">
      <c r="A2" s="397" t="s">
        <v>33</v>
      </c>
      <c r="B2" s="398"/>
      <c r="C2" s="399"/>
      <c r="D2" s="188"/>
    </row>
    <row r="3" spans="1:8" ht="13.5" thickBot="1">
      <c r="A3" s="605" t="s">
        <v>4</v>
      </c>
      <c r="B3" s="226"/>
      <c r="C3" s="575"/>
    </row>
    <row r="4" spans="1:8" ht="56.25" customHeight="1" thickTop="1">
      <c r="A4" s="606" t="s">
        <v>31</v>
      </c>
      <c r="B4" s="607" t="s">
        <v>297</v>
      </c>
      <c r="C4" s="606" t="s">
        <v>298</v>
      </c>
      <c r="E4" s="128"/>
    </row>
    <row r="5" spans="1:8" s="16" customFormat="1" ht="13.5" customHeight="1">
      <c r="A5" s="570" t="s">
        <v>7</v>
      </c>
      <c r="B5" s="806">
        <v>20.316754</v>
      </c>
      <c r="C5" s="203">
        <v>6465513.3465683935</v>
      </c>
      <c r="D5" s="54"/>
      <c r="E5" s="216"/>
      <c r="F5" s="216"/>
      <c r="G5" s="57"/>
      <c r="H5" s="57"/>
    </row>
    <row r="6" spans="1:8" s="16" customFormat="1" ht="13.5" customHeight="1">
      <c r="A6" s="570" t="s">
        <v>8</v>
      </c>
      <c r="B6" s="806">
        <v>6.0716029999999996</v>
      </c>
      <c r="C6" s="203">
        <v>1932199.9090782267</v>
      </c>
      <c r="D6" s="54"/>
      <c r="E6" s="216"/>
      <c r="F6" s="216"/>
      <c r="G6" s="57"/>
      <c r="H6" s="57"/>
    </row>
    <row r="7" spans="1:8" s="16" customFormat="1" ht="13.5" customHeight="1">
      <c r="A7" s="570" t="s">
        <v>9</v>
      </c>
      <c r="B7" s="806">
        <v>16.816711000000002</v>
      </c>
      <c r="C7" s="203">
        <v>5351675.2437856719</v>
      </c>
      <c r="D7" s="54"/>
      <c r="E7" s="216"/>
      <c r="F7" s="216"/>
      <c r="G7" s="57"/>
      <c r="H7" s="57"/>
    </row>
    <row r="8" spans="1:8" s="16" customFormat="1" ht="13.5" customHeight="1">
      <c r="A8" s="570" t="s">
        <v>10</v>
      </c>
      <c r="B8" s="806">
        <v>2.475803</v>
      </c>
      <c r="C8" s="203">
        <v>787888.52490777161</v>
      </c>
      <c r="D8" s="54"/>
      <c r="E8" s="216"/>
      <c r="F8" s="216"/>
      <c r="G8" s="57"/>
      <c r="H8" s="57"/>
    </row>
    <row r="9" spans="1:8" s="16" customFormat="1" ht="13.5" customHeight="1">
      <c r="A9" s="570" t="s">
        <v>11</v>
      </c>
      <c r="B9" s="806">
        <v>1.446396</v>
      </c>
      <c r="C9" s="203">
        <v>460294.62395533943</v>
      </c>
      <c r="D9" s="54"/>
      <c r="E9" s="216"/>
      <c r="F9" s="216"/>
      <c r="G9" s="57"/>
      <c r="H9" s="57"/>
    </row>
    <row r="10" spans="1:8" s="16" customFormat="1" ht="13.5" customHeight="1">
      <c r="A10" s="570" t="s">
        <v>12</v>
      </c>
      <c r="B10" s="806">
        <v>0.75598500000000002</v>
      </c>
      <c r="C10" s="203">
        <v>240581.3008960736</v>
      </c>
      <c r="D10" s="54"/>
      <c r="E10" s="216"/>
      <c r="F10" s="216"/>
      <c r="G10" s="57"/>
      <c r="H10" s="57"/>
    </row>
    <row r="11" spans="1:8" s="16" customFormat="1" ht="13.5" customHeight="1">
      <c r="A11" s="570" t="s">
        <v>13</v>
      </c>
      <c r="B11" s="806">
        <v>3.0242560000000003</v>
      </c>
      <c r="C11" s="203">
        <v>962425.76601752162</v>
      </c>
      <c r="D11" s="54"/>
      <c r="E11" s="216"/>
      <c r="F11" s="216"/>
      <c r="G11" s="57"/>
      <c r="H11" s="57"/>
    </row>
    <row r="12" spans="1:8" s="16" customFormat="1" ht="13.5" customHeight="1">
      <c r="A12" s="570" t="s">
        <v>14</v>
      </c>
      <c r="B12" s="806">
        <v>11.337156</v>
      </c>
      <c r="C12" s="203">
        <v>3607886.0545404027</v>
      </c>
      <c r="D12" s="54"/>
      <c r="E12" s="216"/>
      <c r="F12" s="216"/>
      <c r="G12" s="57"/>
      <c r="H12" s="57"/>
    </row>
    <row r="13" spans="1:8" s="16" customFormat="1" ht="13.5" customHeight="1">
      <c r="A13" s="570" t="s">
        <v>15</v>
      </c>
      <c r="B13" s="806">
        <v>3.270467</v>
      </c>
      <c r="C13" s="203">
        <v>1040778.8585721664</v>
      </c>
      <c r="D13" s="54"/>
      <c r="E13" s="216"/>
      <c r="F13" s="216"/>
      <c r="G13" s="57"/>
      <c r="H13" s="57"/>
    </row>
    <row r="14" spans="1:8" s="16" customFormat="1" ht="13.5" customHeight="1">
      <c r="A14" s="570" t="s">
        <v>16</v>
      </c>
      <c r="B14" s="806">
        <v>4.2406129999999997</v>
      </c>
      <c r="C14" s="203">
        <v>1349513.8027034944</v>
      </c>
      <c r="D14" s="54"/>
      <c r="E14" s="216"/>
      <c r="F14" s="216"/>
      <c r="G14" s="57"/>
      <c r="H14" s="57"/>
    </row>
    <row r="15" spans="1:8" s="16" customFormat="1" ht="13.5" customHeight="1">
      <c r="A15" s="570" t="s">
        <v>17</v>
      </c>
      <c r="B15" s="806">
        <v>0</v>
      </c>
      <c r="C15" s="203">
        <v>0</v>
      </c>
      <c r="D15" s="54"/>
      <c r="E15" s="216"/>
      <c r="F15" s="216"/>
      <c r="G15" s="57"/>
      <c r="H15" s="57"/>
    </row>
    <row r="16" spans="1:8" s="16" customFormat="1" ht="13.5" customHeight="1">
      <c r="A16" s="570" t="s">
        <v>18</v>
      </c>
      <c r="B16" s="806">
        <v>2.066249</v>
      </c>
      <c r="C16" s="203">
        <v>657553.88320563396</v>
      </c>
      <c r="D16" s="54"/>
      <c r="E16" s="216"/>
      <c r="F16" s="216"/>
      <c r="G16" s="57"/>
      <c r="H16" s="57"/>
    </row>
    <row r="17" spans="1:8" s="16" customFormat="1" ht="13.5" customHeight="1">
      <c r="A17" s="570" t="s">
        <v>19</v>
      </c>
      <c r="B17" s="806">
        <v>3.7675189999999996</v>
      </c>
      <c r="C17" s="203">
        <v>1198958.4742695612</v>
      </c>
      <c r="D17" s="54"/>
      <c r="E17" s="216"/>
      <c r="F17" s="216"/>
      <c r="G17" s="57"/>
      <c r="H17" s="57"/>
    </row>
    <row r="18" spans="1:8" s="16" customFormat="1" ht="13.5" customHeight="1">
      <c r="A18" s="570" t="s">
        <v>20</v>
      </c>
      <c r="B18" s="806">
        <v>18.603743000000001</v>
      </c>
      <c r="C18" s="203">
        <v>5920372.3519332036</v>
      </c>
      <c r="D18" s="54"/>
      <c r="E18" s="216"/>
      <c r="F18" s="216"/>
      <c r="G18" s="57"/>
      <c r="H18" s="57"/>
    </row>
    <row r="19" spans="1:8" s="16" customFormat="1" ht="13.5" customHeight="1">
      <c r="A19" s="570" t="s">
        <v>21</v>
      </c>
      <c r="B19" s="806">
        <v>5.8067450000000003</v>
      </c>
      <c r="C19" s="203">
        <v>1847912.6782565408</v>
      </c>
      <c r="D19" s="54"/>
      <c r="E19" s="216"/>
      <c r="F19" s="216"/>
      <c r="G19" s="57"/>
      <c r="H19" s="57"/>
    </row>
    <row r="20" spans="1:8" s="16" customFormat="1" ht="21" customHeight="1">
      <c r="A20" s="608" t="s">
        <v>6</v>
      </c>
      <c r="B20" s="988">
        <f>SUM(B5:B19)</f>
        <v>100</v>
      </c>
      <c r="C20" s="988">
        <f>SUM(C5:C19)</f>
        <v>31823554.818690002</v>
      </c>
      <c r="E20" s="216"/>
      <c r="F20" s="216"/>
      <c r="G20" s="57"/>
      <c r="H20" s="57"/>
    </row>
    <row r="21" spans="1:8" s="16" customFormat="1" ht="13.5" customHeight="1">
      <c r="A21" s="989" t="s">
        <v>82</v>
      </c>
      <c r="B21" s="990"/>
      <c r="C21" s="991">
        <v>63647109.640000001</v>
      </c>
      <c r="E21" s="216"/>
      <c r="F21" s="216"/>
      <c r="G21" s="57"/>
      <c r="H21" s="57"/>
    </row>
    <row r="22" spans="1:8" s="16" customFormat="1" ht="13.5" customHeight="1">
      <c r="A22" s="490" t="s">
        <v>299</v>
      </c>
      <c r="B22" s="489"/>
      <c r="C22" s="612">
        <v>31823554.82</v>
      </c>
      <c r="E22" s="216"/>
      <c r="F22" s="216"/>
      <c r="G22" s="57"/>
      <c r="H22" s="57"/>
    </row>
    <row r="23" spans="1:8" s="16" customFormat="1" ht="14.25" customHeight="1">
      <c r="A23" s="491" t="s">
        <v>470</v>
      </c>
      <c r="B23" s="492"/>
      <c r="C23" s="604"/>
      <c r="D23" s="18"/>
    </row>
    <row r="24" spans="1:8">
      <c r="A24" s="226"/>
      <c r="B24" s="226"/>
      <c r="C24" s="226"/>
      <c r="D24" s="1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H24"/>
  <sheetViews>
    <sheetView showGridLines="0" topLeftCell="A2" zoomScaleNormal="100" workbookViewId="0">
      <selection activeCell="A2" sqref="A2"/>
    </sheetView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.8554687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.8554687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.8554687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.8554687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.8554687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.8554687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.8554687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.8554687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.8554687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.8554687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.8554687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.8554687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.8554687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.8554687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.8554687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.8554687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.8554687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.8554687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.8554687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.8554687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.8554687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.8554687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.8554687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.8554687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.8554687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.8554687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.8554687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.8554687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.8554687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.8554687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.8554687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.8554687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.8554687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.8554687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.8554687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.8554687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.8554687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.8554687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.8554687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.8554687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.8554687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.8554687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.8554687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.8554687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.8554687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.8554687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.8554687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.8554687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.8554687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.8554687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.8554687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.8554687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.8554687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.8554687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.8554687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.8554687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.8554687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.8554687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.8554687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.8554687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.8554687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.8554687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.8554687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.85546875" customWidth="1"/>
  </cols>
  <sheetData>
    <row r="1" spans="1:8">
      <c r="A1" s="391" t="s">
        <v>34</v>
      </c>
      <c r="B1" s="392"/>
      <c r="C1" s="392"/>
    </row>
    <row r="2" spans="1:8">
      <c r="A2" s="397" t="s">
        <v>35</v>
      </c>
      <c r="B2" s="398"/>
      <c r="C2" s="399"/>
    </row>
    <row r="3" spans="1:8" ht="22.5" customHeight="1">
      <c r="A3" s="394" t="s">
        <v>36</v>
      </c>
      <c r="B3" s="395"/>
      <c r="C3" s="396"/>
    </row>
    <row r="4" spans="1:8" ht="13.5" thickBot="1">
      <c r="A4" s="605" t="s">
        <v>4</v>
      </c>
      <c r="B4" s="226"/>
      <c r="C4" s="575"/>
    </row>
    <row r="5" spans="1:8" ht="46.5" customHeight="1" thickTop="1">
      <c r="A5" s="606" t="s">
        <v>31</v>
      </c>
      <c r="B5" s="606" t="s">
        <v>297</v>
      </c>
      <c r="C5" s="606" t="s">
        <v>301</v>
      </c>
      <c r="E5" s="128"/>
    </row>
    <row r="6" spans="1:8" s="16" customFormat="1" ht="13.5" customHeight="1">
      <c r="A6" s="570" t="s">
        <v>7</v>
      </c>
      <c r="B6" s="808">
        <v>17.932797000000001</v>
      </c>
      <c r="C6" s="203">
        <v>87358.38024347488</v>
      </c>
      <c r="D6" s="55"/>
      <c r="E6" s="55"/>
      <c r="G6" s="129"/>
      <c r="H6" s="129"/>
    </row>
    <row r="7" spans="1:8" s="16" customFormat="1" ht="13.5" customHeight="1">
      <c r="A7" s="570" t="s">
        <v>8</v>
      </c>
      <c r="B7" s="808">
        <v>6.1567959999999999</v>
      </c>
      <c r="C7" s="203">
        <v>29992.405872296727</v>
      </c>
      <c r="D7" s="55"/>
      <c r="E7" s="55"/>
      <c r="G7" s="129"/>
      <c r="H7" s="129"/>
    </row>
    <row r="8" spans="1:8" s="16" customFormat="1" ht="13.5" customHeight="1">
      <c r="A8" s="570" t="s">
        <v>9</v>
      </c>
      <c r="B8" s="808">
        <v>18.073844000000001</v>
      </c>
      <c r="C8" s="203">
        <v>88045.480948300887</v>
      </c>
      <c r="D8" s="55"/>
      <c r="E8" s="55"/>
      <c r="G8" s="129"/>
      <c r="H8" s="129"/>
    </row>
    <row r="9" spans="1:8" s="16" customFormat="1" ht="13.5" customHeight="1">
      <c r="A9" s="570" t="s">
        <v>10</v>
      </c>
      <c r="B9" s="808">
        <v>2.6846399999999999</v>
      </c>
      <c r="C9" s="203">
        <v>13078.03807386223</v>
      </c>
      <c r="D9" s="55"/>
      <c r="E9" s="55"/>
      <c r="G9" s="129"/>
      <c r="H9" s="129"/>
    </row>
    <row r="10" spans="1:8" s="16" customFormat="1" ht="13.5" customHeight="1">
      <c r="A10" s="570" t="s">
        <v>11</v>
      </c>
      <c r="B10" s="808">
        <v>1.4573430000000001</v>
      </c>
      <c r="C10" s="203">
        <v>7099.345625736265</v>
      </c>
      <c r="D10" s="55"/>
      <c r="E10" s="55"/>
      <c r="G10" s="129"/>
      <c r="H10" s="129"/>
    </row>
    <row r="11" spans="1:8" s="16" customFormat="1" ht="13.5" customHeight="1">
      <c r="A11" s="570" t="s">
        <v>12</v>
      </c>
      <c r="B11" s="808">
        <v>0.71382999999999996</v>
      </c>
      <c r="C11" s="203">
        <v>3477.3734721471319</v>
      </c>
      <c r="D11" s="55"/>
      <c r="E11" s="55"/>
      <c r="G11" s="129"/>
      <c r="H11" s="129"/>
    </row>
    <row r="12" spans="1:8" s="16" customFormat="1" ht="13.5" customHeight="1">
      <c r="A12" s="570" t="s">
        <v>13</v>
      </c>
      <c r="B12" s="808">
        <v>3.0509409999999999</v>
      </c>
      <c r="C12" s="203">
        <v>14862.448059742577</v>
      </c>
      <c r="D12" s="55"/>
      <c r="E12" s="55"/>
      <c r="G12" s="129"/>
      <c r="H12" s="129"/>
    </row>
    <row r="13" spans="1:8" s="16" customFormat="1" ht="13.5" customHeight="1">
      <c r="A13" s="570" t="s">
        <v>14</v>
      </c>
      <c r="B13" s="808">
        <v>11.310879999999999</v>
      </c>
      <c r="C13" s="203">
        <v>55100.169590293983</v>
      </c>
      <c r="D13" s="55"/>
      <c r="E13" s="55"/>
      <c r="G13" s="129"/>
      <c r="H13" s="129"/>
    </row>
    <row r="14" spans="1:8" s="16" customFormat="1" ht="13.5" customHeight="1">
      <c r="A14" s="570" t="s">
        <v>15</v>
      </c>
      <c r="B14" s="808">
        <v>3.2600509999999998</v>
      </c>
      <c r="C14" s="203">
        <v>15881.112961414803</v>
      </c>
      <c r="D14" s="55"/>
      <c r="E14" s="55"/>
      <c r="G14" s="129"/>
      <c r="H14" s="129"/>
    </row>
    <row r="15" spans="1:8" s="16" customFormat="1" ht="13.5" customHeight="1">
      <c r="A15" s="570" t="s">
        <v>16</v>
      </c>
      <c r="B15" s="808">
        <v>4.1282329999999998</v>
      </c>
      <c r="C15" s="203">
        <v>20110.401525632675</v>
      </c>
      <c r="D15" s="55"/>
      <c r="E15" s="55"/>
      <c r="G15" s="129"/>
      <c r="H15" s="129"/>
    </row>
    <row r="16" spans="1:8" s="16" customFormat="1" ht="13.5" customHeight="1">
      <c r="A16" s="570" t="s">
        <v>17</v>
      </c>
      <c r="B16" s="808">
        <v>3.9053659999999999</v>
      </c>
      <c r="C16" s="203">
        <v>19024.720349978787</v>
      </c>
      <c r="D16" s="55"/>
      <c r="E16" s="55"/>
      <c r="G16" s="129"/>
      <c r="H16" s="129"/>
    </row>
    <row r="17" spans="1:8" s="16" customFormat="1" ht="13.5" customHeight="1">
      <c r="A17" s="570" t="s">
        <v>18</v>
      </c>
      <c r="B17" s="808">
        <v>1.856897</v>
      </c>
      <c r="C17" s="203">
        <v>9045.7453011355556</v>
      </c>
      <c r="D17" s="55"/>
      <c r="E17" s="55"/>
      <c r="G17" s="129"/>
      <c r="H17" s="129"/>
    </row>
    <row r="18" spans="1:8" s="16" customFormat="1" ht="13.5" customHeight="1">
      <c r="A18" s="570" t="s">
        <v>19</v>
      </c>
      <c r="B18" s="808">
        <v>3.0515279999999998</v>
      </c>
      <c r="C18" s="203">
        <v>14865.307589642061</v>
      </c>
      <c r="D18" s="55"/>
      <c r="E18" s="55"/>
      <c r="G18" s="129"/>
      <c r="H18" s="129"/>
    </row>
    <row r="19" spans="1:8" s="16" customFormat="1" ht="13.5" customHeight="1">
      <c r="A19" s="570" t="s">
        <v>20</v>
      </c>
      <c r="B19" s="808">
        <v>16.431588999999999</v>
      </c>
      <c r="C19" s="203">
        <v>80045.349304210555</v>
      </c>
      <c r="D19" s="55"/>
      <c r="E19" s="55"/>
      <c r="G19" s="129"/>
      <c r="H19" s="129"/>
    </row>
    <row r="20" spans="1:8" s="16" customFormat="1" ht="13.5" customHeight="1">
      <c r="A20" s="570" t="s">
        <v>21</v>
      </c>
      <c r="B20" s="808">
        <v>5.9852650000000001</v>
      </c>
      <c r="C20" s="203">
        <v>29156.804469930805</v>
      </c>
      <c r="D20" s="55"/>
      <c r="E20" s="55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100.00000000000001</v>
      </c>
      <c r="C21" s="19">
        <f>SUM(C6:C20)</f>
        <v>487143.08338779991</v>
      </c>
      <c r="E21" s="17"/>
      <c r="G21" s="129"/>
      <c r="H21" s="129"/>
    </row>
    <row r="22" spans="1:8" s="16" customFormat="1" ht="13.5" thickTop="1">
      <c r="A22" s="490" t="s">
        <v>82</v>
      </c>
      <c r="B22" s="18"/>
      <c r="C22" s="807">
        <v>839901.87</v>
      </c>
      <c r="E22" s="17"/>
      <c r="G22" s="129"/>
      <c r="H22" s="129"/>
    </row>
    <row r="23" spans="1:8" s="16" customFormat="1" ht="14.25" customHeight="1">
      <c r="A23" s="493" t="s">
        <v>300</v>
      </c>
      <c r="B23" s="494"/>
      <c r="C23" s="612">
        <f>+C22*0.58</f>
        <v>487143.08459999994</v>
      </c>
    </row>
    <row r="24" spans="1:8" ht="12.75" customHeight="1">
      <c r="A24" s="491" t="s">
        <v>470</v>
      </c>
      <c r="B24" s="495"/>
      <c r="C24" s="610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J631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24.28515625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24.28515625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24.28515625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24.28515625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24.28515625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24.28515625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24.28515625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24.28515625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24.28515625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24.28515625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24.28515625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24.28515625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24.28515625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24.28515625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24.28515625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24.28515625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24.28515625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24.28515625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24.28515625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24.28515625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24.28515625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24.28515625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24.28515625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24.28515625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24.28515625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24.28515625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24.28515625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24.28515625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24.28515625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24.28515625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24.28515625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24.28515625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24.28515625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24.28515625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24.28515625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24.28515625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24.28515625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24.28515625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24.28515625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24.28515625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24.28515625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24.28515625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24.28515625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24.28515625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24.28515625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24.28515625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24.28515625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24.28515625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24.28515625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24.28515625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24.28515625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24.28515625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24.28515625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24.28515625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24.28515625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24.28515625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24.28515625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24.28515625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24.28515625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24.28515625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24.28515625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24.28515625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24.28515625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24.28515625" customWidth="1"/>
  </cols>
  <sheetData>
    <row r="1" spans="1:10">
      <c r="A1" s="391" t="s">
        <v>34</v>
      </c>
      <c r="B1" s="392"/>
      <c r="C1" s="393"/>
    </row>
    <row r="2" spans="1:10">
      <c r="A2" s="397" t="s">
        <v>37</v>
      </c>
      <c r="B2" s="398"/>
      <c r="C2" s="399"/>
    </row>
    <row r="3" spans="1:10">
      <c r="A3" s="397" t="s">
        <v>38</v>
      </c>
      <c r="B3" s="398"/>
      <c r="C3" s="399"/>
    </row>
    <row r="4" spans="1:10" ht="13.5" thickBot="1">
      <c r="A4" s="605" t="s">
        <v>4</v>
      </c>
      <c r="B4" s="226"/>
      <c r="C4" s="575"/>
    </row>
    <row r="5" spans="1:10" ht="45.75" customHeight="1" thickTop="1">
      <c r="A5" s="14" t="s">
        <v>31</v>
      </c>
      <c r="B5" s="606" t="s">
        <v>297</v>
      </c>
      <c r="C5" s="606" t="s">
        <v>301</v>
      </c>
      <c r="E5" s="128"/>
      <c r="F5" s="115"/>
      <c r="G5" s="115"/>
      <c r="H5" s="115"/>
      <c r="I5" s="115"/>
      <c r="J5" s="115"/>
    </row>
    <row r="6" spans="1:10" s="16" customFormat="1" ht="13.5" customHeight="1">
      <c r="A6" s="611" t="s">
        <v>7</v>
      </c>
      <c r="B6" s="808">
        <v>19.598681000000003</v>
      </c>
      <c r="C6" s="203">
        <v>2468.7202788590962</v>
      </c>
      <c r="D6" s="55"/>
      <c r="E6" s="136"/>
      <c r="F6" s="113"/>
      <c r="G6" s="137"/>
      <c r="H6" s="137"/>
      <c r="I6" s="137"/>
      <c r="J6" s="113"/>
    </row>
    <row r="7" spans="1:10" s="16" customFormat="1" ht="13.5" customHeight="1">
      <c r="A7" s="570" t="s">
        <v>8</v>
      </c>
      <c r="B7" s="808">
        <v>7.2876880000000002</v>
      </c>
      <c r="C7" s="203">
        <v>917.98336590090344</v>
      </c>
      <c r="D7" s="55"/>
      <c r="E7" s="136"/>
      <c r="F7" s="113"/>
      <c r="G7" s="137"/>
      <c r="H7" s="137"/>
      <c r="I7" s="113"/>
      <c r="J7" s="113"/>
    </row>
    <row r="8" spans="1:10" s="16" customFormat="1" ht="13.5" customHeight="1">
      <c r="A8" s="570" t="s">
        <v>9</v>
      </c>
      <c r="B8" s="808">
        <v>16.304057999999998</v>
      </c>
      <c r="C8" s="203">
        <v>2053.7177278560157</v>
      </c>
      <c r="D8" s="55"/>
      <c r="E8" s="136"/>
      <c r="F8" s="113"/>
      <c r="G8" s="137"/>
      <c r="H8" s="137"/>
      <c r="I8" s="113"/>
      <c r="J8" s="113"/>
    </row>
    <row r="9" spans="1:10" s="16" customFormat="1" ht="13.5" customHeight="1">
      <c r="A9" s="570" t="s">
        <v>10</v>
      </c>
      <c r="B9" s="808">
        <v>3.1001799999999999</v>
      </c>
      <c r="C9" s="203">
        <v>390.50981206915867</v>
      </c>
      <c r="D9" s="55"/>
      <c r="E9" s="136"/>
      <c r="F9" s="113"/>
      <c r="G9" s="137"/>
      <c r="H9" s="137"/>
      <c r="I9" s="113"/>
      <c r="J9" s="113"/>
    </row>
    <row r="10" spans="1:10" s="16" customFormat="1" ht="13.5" customHeight="1">
      <c r="A10" s="570" t="s">
        <v>11</v>
      </c>
      <c r="B10" s="808">
        <v>1.616573</v>
      </c>
      <c r="C10" s="203">
        <v>203.62934359491257</v>
      </c>
      <c r="D10" s="55"/>
      <c r="E10" s="136"/>
      <c r="F10" s="113"/>
      <c r="G10" s="137"/>
      <c r="H10" s="137"/>
      <c r="I10" s="113"/>
      <c r="J10" s="113"/>
    </row>
    <row r="11" spans="1:10" s="16" customFormat="1" ht="13.5" customHeight="1">
      <c r="A11" s="570" t="s">
        <v>12</v>
      </c>
      <c r="B11" s="808">
        <v>0.736259</v>
      </c>
      <c r="C11" s="203">
        <v>92.741829095157939</v>
      </c>
      <c r="D11" s="55"/>
      <c r="E11" s="136"/>
      <c r="F11" s="113"/>
      <c r="G11" s="137"/>
      <c r="H11" s="137"/>
      <c r="I11" s="113"/>
      <c r="J11" s="113"/>
    </row>
    <row r="12" spans="1:10" s="16" customFormat="1" ht="13.5" customHeight="1">
      <c r="A12" s="570" t="s">
        <v>13</v>
      </c>
      <c r="B12" s="808">
        <v>2.7294329999999998</v>
      </c>
      <c r="C12" s="203">
        <v>343.80918781663001</v>
      </c>
      <c r="D12" s="55"/>
      <c r="E12" s="136"/>
      <c r="F12" s="113"/>
      <c r="G12" s="137"/>
      <c r="H12" s="137"/>
      <c r="I12" s="113"/>
      <c r="J12" s="113"/>
    </row>
    <row r="13" spans="1:10" s="16" customFormat="1" ht="13.5" customHeight="1">
      <c r="A13" s="570" t="s">
        <v>14</v>
      </c>
      <c r="B13" s="808">
        <v>10.771232999999999</v>
      </c>
      <c r="C13" s="203">
        <v>1356.7832108403768</v>
      </c>
      <c r="D13" s="55"/>
      <c r="E13" s="136"/>
      <c r="F13" s="113"/>
      <c r="G13" s="137"/>
      <c r="H13" s="137"/>
      <c r="I13" s="113"/>
      <c r="J13" s="113"/>
    </row>
    <row r="14" spans="1:10" s="16" customFormat="1" ht="13.5" customHeight="1">
      <c r="A14" s="570" t="s">
        <v>15</v>
      </c>
      <c r="B14" s="808">
        <v>3.1564369999999999</v>
      </c>
      <c r="C14" s="203">
        <v>397.59614592641037</v>
      </c>
      <c r="D14" s="55"/>
      <c r="E14" s="136"/>
      <c r="F14" s="113"/>
      <c r="G14" s="137"/>
      <c r="H14" s="137"/>
      <c r="I14" s="113"/>
      <c r="J14" s="113"/>
    </row>
    <row r="15" spans="1:10" s="16" customFormat="1" ht="13.5" customHeight="1">
      <c r="A15" s="570" t="s">
        <v>16</v>
      </c>
      <c r="B15" s="808">
        <v>3.8721459999999999</v>
      </c>
      <c r="C15" s="203">
        <v>487.74942318328112</v>
      </c>
      <c r="D15" s="55"/>
      <c r="E15" s="136"/>
      <c r="F15" s="113"/>
      <c r="G15" s="137"/>
      <c r="H15" s="137"/>
      <c r="I15" s="113"/>
      <c r="J15" s="113"/>
    </row>
    <row r="16" spans="1:10" s="16" customFormat="1" ht="13.5" customHeight="1">
      <c r="A16" s="570" t="s">
        <v>17</v>
      </c>
      <c r="B16" s="808">
        <v>3.625947</v>
      </c>
      <c r="C16" s="203">
        <v>456.73731252466945</v>
      </c>
      <c r="D16" s="55"/>
      <c r="E16" s="136"/>
      <c r="F16" s="113"/>
      <c r="G16" s="137"/>
      <c r="H16" s="137"/>
      <c r="I16" s="113"/>
      <c r="J16" s="113"/>
    </row>
    <row r="17" spans="1:10" s="16" customFormat="1" ht="13.5" customHeight="1">
      <c r="A17" s="570" t="s">
        <v>18</v>
      </c>
      <c r="B17" s="808">
        <v>1.608501</v>
      </c>
      <c r="C17" s="203">
        <v>202.61256547137708</v>
      </c>
      <c r="D17" s="55"/>
      <c r="E17" s="136"/>
      <c r="F17" s="113"/>
      <c r="G17" s="137"/>
      <c r="H17" s="137"/>
      <c r="I17" s="113"/>
      <c r="J17" s="113"/>
    </row>
    <row r="18" spans="1:10" s="16" customFormat="1" ht="13.5" customHeight="1">
      <c r="A18" s="570" t="s">
        <v>19</v>
      </c>
      <c r="B18" s="808">
        <v>3.4291040000000002</v>
      </c>
      <c r="C18" s="203">
        <v>431.94226096729881</v>
      </c>
      <c r="D18" s="55"/>
      <c r="E18" s="136"/>
      <c r="F18" s="113"/>
      <c r="G18" s="137"/>
      <c r="H18" s="137"/>
      <c r="I18" s="113"/>
      <c r="J18" s="113"/>
    </row>
    <row r="19" spans="1:10" s="16" customFormat="1" ht="13.5" customHeight="1">
      <c r="A19" s="570" t="s">
        <v>20</v>
      </c>
      <c r="B19" s="808">
        <v>15.877927</v>
      </c>
      <c r="C19" s="203">
        <v>2000.0407359630151</v>
      </c>
      <c r="D19" s="55"/>
      <c r="E19" s="55"/>
      <c r="G19" s="137"/>
      <c r="H19" s="137"/>
    </row>
    <row r="20" spans="1:10" s="16" customFormat="1" ht="13.5" customHeight="1">
      <c r="A20" s="570" t="s">
        <v>21</v>
      </c>
      <c r="B20" s="808">
        <v>6.2858330000000002</v>
      </c>
      <c r="C20" s="203">
        <v>791.78611033169568</v>
      </c>
      <c r="D20" s="55"/>
      <c r="E20" s="55"/>
      <c r="G20" s="137"/>
      <c r="H20" s="137"/>
    </row>
    <row r="21" spans="1:10" s="16" customFormat="1" ht="21" customHeight="1" thickBot="1">
      <c r="A21" s="608" t="s">
        <v>6</v>
      </c>
      <c r="B21" s="809">
        <f>SUM(B6:B20)</f>
        <v>99.999999999999986</v>
      </c>
      <c r="C21" s="19">
        <f>SUM(C6:C20)</f>
        <v>12596.359310399999</v>
      </c>
      <c r="E21" s="17"/>
      <c r="G21" s="137"/>
      <c r="H21" s="137"/>
    </row>
    <row r="22" spans="1:10" s="16" customFormat="1" ht="13.5" customHeight="1" thickTop="1">
      <c r="A22" s="488" t="s">
        <v>82</v>
      </c>
      <c r="B22" s="18"/>
      <c r="C22" s="807">
        <v>21717.86</v>
      </c>
      <c r="G22" s="137"/>
      <c r="H22" s="137"/>
    </row>
    <row r="23" spans="1:10" s="16" customFormat="1" ht="13.5" customHeight="1">
      <c r="A23" s="490" t="s">
        <v>300</v>
      </c>
      <c r="B23" s="18"/>
      <c r="C23" s="612">
        <v>12596.3588</v>
      </c>
      <c r="G23" s="137"/>
      <c r="H23" s="137"/>
    </row>
    <row r="24" spans="1:10" s="16" customFormat="1" ht="14.25" customHeight="1">
      <c r="A24" s="491" t="s">
        <v>470</v>
      </c>
      <c r="B24" s="495"/>
      <c r="C24" s="610"/>
    </row>
    <row r="25" spans="1:10" s="16" customFormat="1"/>
    <row r="26" spans="1:10" s="16" customFormat="1"/>
    <row r="27" spans="1:10" s="16" customFormat="1"/>
    <row r="28" spans="1:10" s="16" customFormat="1"/>
    <row r="29" spans="1:10" s="16" customFormat="1"/>
    <row r="30" spans="1:10" s="16" customFormat="1"/>
    <row r="31" spans="1:10" s="16" customFormat="1"/>
    <row r="32" spans="1:10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  <row r="496" s="16" customFormat="1"/>
    <row r="497" s="16" customFormat="1"/>
    <row r="498" s="16" customFormat="1"/>
    <row r="499" s="16" customFormat="1"/>
    <row r="500" s="16" customFormat="1"/>
    <row r="501" s="16" customFormat="1"/>
    <row r="502" s="16" customFormat="1"/>
    <row r="503" s="16" customFormat="1"/>
    <row r="504" s="16" customFormat="1"/>
    <row r="505" s="16" customFormat="1"/>
    <row r="506" s="16" customFormat="1"/>
    <row r="507" s="16" customFormat="1"/>
    <row r="508" s="16" customFormat="1"/>
    <row r="509" s="16" customFormat="1"/>
    <row r="510" s="16" customFormat="1"/>
    <row r="511" s="16" customFormat="1"/>
    <row r="512" s="16" customFormat="1"/>
    <row r="513" s="16" customFormat="1"/>
    <row r="514" s="16" customFormat="1"/>
    <row r="515" s="16" customFormat="1"/>
    <row r="516" s="16" customFormat="1"/>
    <row r="517" s="16" customFormat="1"/>
    <row r="518" s="16" customFormat="1"/>
    <row r="519" s="16" customFormat="1"/>
    <row r="520" s="16" customFormat="1"/>
    <row r="521" s="16" customFormat="1"/>
    <row r="522" s="16" customFormat="1"/>
    <row r="523" s="16" customFormat="1"/>
    <row r="524" s="16" customFormat="1"/>
    <row r="525" s="16" customFormat="1"/>
    <row r="526" s="16" customFormat="1"/>
    <row r="527" s="16" customFormat="1"/>
    <row r="528" s="16" customFormat="1"/>
    <row r="529" s="16" customFormat="1"/>
    <row r="530" s="16" customFormat="1"/>
    <row r="531" s="16" customFormat="1"/>
    <row r="532" s="16" customFormat="1"/>
    <row r="533" s="16" customFormat="1"/>
    <row r="534" s="16" customFormat="1"/>
    <row r="535" s="16" customFormat="1"/>
    <row r="536" s="16" customFormat="1"/>
    <row r="537" s="16" customFormat="1"/>
    <row r="538" s="16" customFormat="1"/>
    <row r="539" s="16" customFormat="1"/>
    <row r="540" s="16" customFormat="1"/>
    <row r="541" s="16" customFormat="1"/>
    <row r="542" s="16" customFormat="1"/>
    <row r="543" s="16" customFormat="1"/>
    <row r="544" s="16" customFormat="1"/>
    <row r="545" s="16" customFormat="1"/>
    <row r="546" s="16" customFormat="1"/>
    <row r="547" s="16" customFormat="1"/>
    <row r="548" s="16" customFormat="1"/>
    <row r="549" s="16" customFormat="1"/>
    <row r="550" s="16" customFormat="1"/>
    <row r="551" s="16" customFormat="1"/>
    <row r="552" s="16" customFormat="1"/>
    <row r="553" s="16" customFormat="1"/>
    <row r="554" s="16" customFormat="1"/>
    <row r="555" s="16" customFormat="1"/>
    <row r="556" s="16" customFormat="1"/>
    <row r="557" s="16" customFormat="1"/>
    <row r="558" s="16" customFormat="1"/>
    <row r="559" s="16" customFormat="1"/>
    <row r="560" s="16" customFormat="1"/>
    <row r="561" s="16" customFormat="1"/>
    <row r="562" s="16" customFormat="1"/>
    <row r="563" s="16" customFormat="1"/>
    <row r="564" s="16" customFormat="1"/>
    <row r="565" s="16" customFormat="1"/>
    <row r="566" s="16" customFormat="1"/>
    <row r="567" s="16" customFormat="1"/>
    <row r="568" s="16" customFormat="1"/>
    <row r="569" s="16" customFormat="1"/>
    <row r="570" s="16" customFormat="1"/>
    <row r="571" s="16" customFormat="1"/>
    <row r="572" s="16" customFormat="1"/>
    <row r="573" s="16" customFormat="1"/>
    <row r="574" s="16" customFormat="1"/>
    <row r="575" s="16" customFormat="1"/>
    <row r="576" s="16" customFormat="1"/>
    <row r="577" s="16" customFormat="1"/>
    <row r="578" s="16" customFormat="1"/>
    <row r="579" s="16" customFormat="1"/>
    <row r="580" s="16" customFormat="1"/>
    <row r="581" s="16" customFormat="1"/>
    <row r="582" s="16" customFormat="1"/>
    <row r="583" s="16" customFormat="1"/>
    <row r="584" s="16" customFormat="1"/>
    <row r="585" s="16" customFormat="1"/>
    <row r="586" s="16" customFormat="1"/>
    <row r="587" s="16" customFormat="1"/>
    <row r="588" s="16" customFormat="1"/>
    <row r="589" s="16" customFormat="1"/>
    <row r="590" s="16" customFormat="1"/>
    <row r="591" s="16" customFormat="1"/>
    <row r="592" s="16" customFormat="1"/>
    <row r="593" s="16" customFormat="1"/>
    <row r="594" s="16" customFormat="1"/>
    <row r="595" s="16" customFormat="1"/>
    <row r="596" s="16" customFormat="1"/>
    <row r="597" s="16" customFormat="1"/>
    <row r="598" s="16" customFormat="1"/>
    <row r="599" s="16" customFormat="1"/>
    <row r="600" s="16" customFormat="1"/>
    <row r="601" s="16" customFormat="1"/>
    <row r="602" s="16" customFormat="1"/>
    <row r="603" s="16" customFormat="1"/>
    <row r="604" s="16" customFormat="1"/>
    <row r="605" s="16" customFormat="1"/>
    <row r="606" s="16" customFormat="1"/>
    <row r="607" s="16" customFormat="1"/>
    <row r="608" s="16" customFormat="1"/>
    <row r="609" s="16" customFormat="1"/>
    <row r="610" s="16" customFormat="1"/>
    <row r="611" s="16" customFormat="1"/>
    <row r="612" s="16" customFormat="1"/>
    <row r="613" s="16" customFormat="1"/>
    <row r="614" s="16" customFormat="1"/>
    <row r="615" s="16" customFormat="1"/>
    <row r="616" s="16" customFormat="1"/>
    <row r="617" s="16" customFormat="1"/>
    <row r="618" s="16" customFormat="1"/>
    <row r="619" s="16" customFormat="1"/>
    <row r="620" s="16" customFormat="1"/>
    <row r="621" s="16" customFormat="1"/>
    <row r="622" s="16" customFormat="1"/>
    <row r="623" s="16" customFormat="1"/>
    <row r="624" s="16" customFormat="1"/>
    <row r="625" s="16" customFormat="1"/>
    <row r="626" s="16" customFormat="1"/>
    <row r="627" s="16" customFormat="1"/>
    <row r="628" s="16" customFormat="1"/>
    <row r="629" s="16" customFormat="1"/>
    <row r="630" s="16" customFormat="1"/>
    <row r="631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H495"/>
  <sheetViews>
    <sheetView showGridLines="0" zoomScaleNormal="100" workbookViewId="0"/>
  </sheetViews>
  <sheetFormatPr baseColWidth="10" defaultRowHeight="12.75"/>
  <cols>
    <col min="1" max="1" width="30.5703125" customWidth="1"/>
    <col min="2" max="3" width="15.5703125" customWidth="1"/>
    <col min="4" max="4" width="12" bestFit="1" customWidth="1"/>
    <col min="5" max="5" width="13" customWidth="1"/>
    <col min="256" max="256" width="30.5703125" customWidth="1"/>
    <col min="257" max="258" width="15.5703125" customWidth="1"/>
    <col min="259" max="259" width="2.5703125" customWidth="1"/>
    <col min="260" max="260" width="12" bestFit="1" customWidth="1"/>
    <col min="261" max="261" width="13" customWidth="1"/>
    <col min="512" max="512" width="30.5703125" customWidth="1"/>
    <col min="513" max="514" width="15.5703125" customWidth="1"/>
    <col min="515" max="515" width="2.5703125" customWidth="1"/>
    <col min="516" max="516" width="12" bestFit="1" customWidth="1"/>
    <col min="517" max="517" width="13" customWidth="1"/>
    <col min="768" max="768" width="30.5703125" customWidth="1"/>
    <col min="769" max="770" width="15.5703125" customWidth="1"/>
    <col min="771" max="771" width="2.5703125" customWidth="1"/>
    <col min="772" max="772" width="12" bestFit="1" customWidth="1"/>
    <col min="773" max="773" width="13" customWidth="1"/>
    <col min="1024" max="1024" width="30.5703125" customWidth="1"/>
    <col min="1025" max="1026" width="15.5703125" customWidth="1"/>
    <col min="1027" max="1027" width="2.5703125" customWidth="1"/>
    <col min="1028" max="1028" width="12" bestFit="1" customWidth="1"/>
    <col min="1029" max="1029" width="13" customWidth="1"/>
    <col min="1280" max="1280" width="30.5703125" customWidth="1"/>
    <col min="1281" max="1282" width="15.5703125" customWidth="1"/>
    <col min="1283" max="1283" width="2.5703125" customWidth="1"/>
    <col min="1284" max="1284" width="12" bestFit="1" customWidth="1"/>
    <col min="1285" max="1285" width="13" customWidth="1"/>
    <col min="1536" max="1536" width="30.5703125" customWidth="1"/>
    <col min="1537" max="1538" width="15.5703125" customWidth="1"/>
    <col min="1539" max="1539" width="2.5703125" customWidth="1"/>
    <col min="1540" max="1540" width="12" bestFit="1" customWidth="1"/>
    <col min="1541" max="1541" width="13" customWidth="1"/>
    <col min="1792" max="1792" width="30.5703125" customWidth="1"/>
    <col min="1793" max="1794" width="15.5703125" customWidth="1"/>
    <col min="1795" max="1795" width="2.5703125" customWidth="1"/>
    <col min="1796" max="1796" width="12" bestFit="1" customWidth="1"/>
    <col min="1797" max="1797" width="13" customWidth="1"/>
    <col min="2048" max="2048" width="30.5703125" customWidth="1"/>
    <col min="2049" max="2050" width="15.5703125" customWidth="1"/>
    <col min="2051" max="2051" width="2.5703125" customWidth="1"/>
    <col min="2052" max="2052" width="12" bestFit="1" customWidth="1"/>
    <col min="2053" max="2053" width="13" customWidth="1"/>
    <col min="2304" max="2304" width="30.5703125" customWidth="1"/>
    <col min="2305" max="2306" width="15.5703125" customWidth="1"/>
    <col min="2307" max="2307" width="2.5703125" customWidth="1"/>
    <col min="2308" max="2308" width="12" bestFit="1" customWidth="1"/>
    <col min="2309" max="2309" width="13" customWidth="1"/>
    <col min="2560" max="2560" width="30.5703125" customWidth="1"/>
    <col min="2561" max="2562" width="15.5703125" customWidth="1"/>
    <col min="2563" max="2563" width="2.5703125" customWidth="1"/>
    <col min="2564" max="2564" width="12" bestFit="1" customWidth="1"/>
    <col min="2565" max="2565" width="13" customWidth="1"/>
    <col min="2816" max="2816" width="30.5703125" customWidth="1"/>
    <col min="2817" max="2818" width="15.5703125" customWidth="1"/>
    <col min="2819" max="2819" width="2.5703125" customWidth="1"/>
    <col min="2820" max="2820" width="12" bestFit="1" customWidth="1"/>
    <col min="2821" max="2821" width="13" customWidth="1"/>
    <col min="3072" max="3072" width="30.5703125" customWidth="1"/>
    <col min="3073" max="3074" width="15.5703125" customWidth="1"/>
    <col min="3075" max="3075" width="2.5703125" customWidth="1"/>
    <col min="3076" max="3076" width="12" bestFit="1" customWidth="1"/>
    <col min="3077" max="3077" width="13" customWidth="1"/>
    <col min="3328" max="3328" width="30.5703125" customWidth="1"/>
    <col min="3329" max="3330" width="15.5703125" customWidth="1"/>
    <col min="3331" max="3331" width="2.5703125" customWidth="1"/>
    <col min="3332" max="3332" width="12" bestFit="1" customWidth="1"/>
    <col min="3333" max="3333" width="13" customWidth="1"/>
    <col min="3584" max="3584" width="30.5703125" customWidth="1"/>
    <col min="3585" max="3586" width="15.5703125" customWidth="1"/>
    <col min="3587" max="3587" width="2.5703125" customWidth="1"/>
    <col min="3588" max="3588" width="12" bestFit="1" customWidth="1"/>
    <col min="3589" max="3589" width="13" customWidth="1"/>
    <col min="3840" max="3840" width="30.5703125" customWidth="1"/>
    <col min="3841" max="3842" width="15.5703125" customWidth="1"/>
    <col min="3843" max="3843" width="2.5703125" customWidth="1"/>
    <col min="3844" max="3844" width="12" bestFit="1" customWidth="1"/>
    <col min="3845" max="3845" width="13" customWidth="1"/>
    <col min="4096" max="4096" width="30.5703125" customWidth="1"/>
    <col min="4097" max="4098" width="15.5703125" customWidth="1"/>
    <col min="4099" max="4099" width="2.5703125" customWidth="1"/>
    <col min="4100" max="4100" width="12" bestFit="1" customWidth="1"/>
    <col min="4101" max="4101" width="13" customWidth="1"/>
    <col min="4352" max="4352" width="30.5703125" customWidth="1"/>
    <col min="4353" max="4354" width="15.5703125" customWidth="1"/>
    <col min="4355" max="4355" width="2.5703125" customWidth="1"/>
    <col min="4356" max="4356" width="12" bestFit="1" customWidth="1"/>
    <col min="4357" max="4357" width="13" customWidth="1"/>
    <col min="4608" max="4608" width="30.5703125" customWidth="1"/>
    <col min="4609" max="4610" width="15.5703125" customWidth="1"/>
    <col min="4611" max="4611" width="2.5703125" customWidth="1"/>
    <col min="4612" max="4612" width="12" bestFit="1" customWidth="1"/>
    <col min="4613" max="4613" width="13" customWidth="1"/>
    <col min="4864" max="4864" width="30.5703125" customWidth="1"/>
    <col min="4865" max="4866" width="15.5703125" customWidth="1"/>
    <col min="4867" max="4867" width="2.5703125" customWidth="1"/>
    <col min="4868" max="4868" width="12" bestFit="1" customWidth="1"/>
    <col min="4869" max="4869" width="13" customWidth="1"/>
    <col min="5120" max="5120" width="30.5703125" customWidth="1"/>
    <col min="5121" max="5122" width="15.5703125" customWidth="1"/>
    <col min="5123" max="5123" width="2.5703125" customWidth="1"/>
    <col min="5124" max="5124" width="12" bestFit="1" customWidth="1"/>
    <col min="5125" max="5125" width="13" customWidth="1"/>
    <col min="5376" max="5376" width="30.5703125" customWidth="1"/>
    <col min="5377" max="5378" width="15.5703125" customWidth="1"/>
    <col min="5379" max="5379" width="2.5703125" customWidth="1"/>
    <col min="5380" max="5380" width="12" bestFit="1" customWidth="1"/>
    <col min="5381" max="5381" width="13" customWidth="1"/>
    <col min="5632" max="5632" width="30.5703125" customWidth="1"/>
    <col min="5633" max="5634" width="15.5703125" customWidth="1"/>
    <col min="5635" max="5635" width="2.5703125" customWidth="1"/>
    <col min="5636" max="5636" width="12" bestFit="1" customWidth="1"/>
    <col min="5637" max="5637" width="13" customWidth="1"/>
    <col min="5888" max="5888" width="30.5703125" customWidth="1"/>
    <col min="5889" max="5890" width="15.5703125" customWidth="1"/>
    <col min="5891" max="5891" width="2.5703125" customWidth="1"/>
    <col min="5892" max="5892" width="12" bestFit="1" customWidth="1"/>
    <col min="5893" max="5893" width="13" customWidth="1"/>
    <col min="6144" max="6144" width="30.5703125" customWidth="1"/>
    <col min="6145" max="6146" width="15.5703125" customWidth="1"/>
    <col min="6147" max="6147" width="2.5703125" customWidth="1"/>
    <col min="6148" max="6148" width="12" bestFit="1" customWidth="1"/>
    <col min="6149" max="6149" width="13" customWidth="1"/>
    <col min="6400" max="6400" width="30.5703125" customWidth="1"/>
    <col min="6401" max="6402" width="15.5703125" customWidth="1"/>
    <col min="6403" max="6403" width="2.5703125" customWidth="1"/>
    <col min="6404" max="6404" width="12" bestFit="1" customWidth="1"/>
    <col min="6405" max="6405" width="13" customWidth="1"/>
    <col min="6656" max="6656" width="30.5703125" customWidth="1"/>
    <col min="6657" max="6658" width="15.5703125" customWidth="1"/>
    <col min="6659" max="6659" width="2.5703125" customWidth="1"/>
    <col min="6660" max="6660" width="12" bestFit="1" customWidth="1"/>
    <col min="6661" max="6661" width="13" customWidth="1"/>
    <col min="6912" max="6912" width="30.5703125" customWidth="1"/>
    <col min="6913" max="6914" width="15.5703125" customWidth="1"/>
    <col min="6915" max="6915" width="2.5703125" customWidth="1"/>
    <col min="6916" max="6916" width="12" bestFit="1" customWidth="1"/>
    <col min="6917" max="6917" width="13" customWidth="1"/>
    <col min="7168" max="7168" width="30.5703125" customWidth="1"/>
    <col min="7169" max="7170" width="15.5703125" customWidth="1"/>
    <col min="7171" max="7171" width="2.5703125" customWidth="1"/>
    <col min="7172" max="7172" width="12" bestFit="1" customWidth="1"/>
    <col min="7173" max="7173" width="13" customWidth="1"/>
    <col min="7424" max="7424" width="30.5703125" customWidth="1"/>
    <col min="7425" max="7426" width="15.5703125" customWidth="1"/>
    <col min="7427" max="7427" width="2.5703125" customWidth="1"/>
    <col min="7428" max="7428" width="12" bestFit="1" customWidth="1"/>
    <col min="7429" max="7429" width="13" customWidth="1"/>
    <col min="7680" max="7680" width="30.5703125" customWidth="1"/>
    <col min="7681" max="7682" width="15.5703125" customWidth="1"/>
    <col min="7683" max="7683" width="2.5703125" customWidth="1"/>
    <col min="7684" max="7684" width="12" bestFit="1" customWidth="1"/>
    <col min="7685" max="7685" width="13" customWidth="1"/>
    <col min="7936" max="7936" width="30.5703125" customWidth="1"/>
    <col min="7937" max="7938" width="15.5703125" customWidth="1"/>
    <col min="7939" max="7939" width="2.5703125" customWidth="1"/>
    <col min="7940" max="7940" width="12" bestFit="1" customWidth="1"/>
    <col min="7941" max="7941" width="13" customWidth="1"/>
    <col min="8192" max="8192" width="30.5703125" customWidth="1"/>
    <col min="8193" max="8194" width="15.5703125" customWidth="1"/>
    <col min="8195" max="8195" width="2.5703125" customWidth="1"/>
    <col min="8196" max="8196" width="12" bestFit="1" customWidth="1"/>
    <col min="8197" max="8197" width="13" customWidth="1"/>
    <col min="8448" max="8448" width="30.5703125" customWidth="1"/>
    <col min="8449" max="8450" width="15.5703125" customWidth="1"/>
    <col min="8451" max="8451" width="2.5703125" customWidth="1"/>
    <col min="8452" max="8452" width="12" bestFit="1" customWidth="1"/>
    <col min="8453" max="8453" width="13" customWidth="1"/>
    <col min="8704" max="8704" width="30.5703125" customWidth="1"/>
    <col min="8705" max="8706" width="15.5703125" customWidth="1"/>
    <col min="8707" max="8707" width="2.5703125" customWidth="1"/>
    <col min="8708" max="8708" width="12" bestFit="1" customWidth="1"/>
    <col min="8709" max="8709" width="13" customWidth="1"/>
    <col min="8960" max="8960" width="30.5703125" customWidth="1"/>
    <col min="8961" max="8962" width="15.5703125" customWidth="1"/>
    <col min="8963" max="8963" width="2.5703125" customWidth="1"/>
    <col min="8964" max="8964" width="12" bestFit="1" customWidth="1"/>
    <col min="8965" max="8965" width="13" customWidth="1"/>
    <col min="9216" max="9216" width="30.5703125" customWidth="1"/>
    <col min="9217" max="9218" width="15.5703125" customWidth="1"/>
    <col min="9219" max="9219" width="2.5703125" customWidth="1"/>
    <col min="9220" max="9220" width="12" bestFit="1" customWidth="1"/>
    <col min="9221" max="9221" width="13" customWidth="1"/>
    <col min="9472" max="9472" width="30.5703125" customWidth="1"/>
    <col min="9473" max="9474" width="15.5703125" customWidth="1"/>
    <col min="9475" max="9475" width="2.5703125" customWidth="1"/>
    <col min="9476" max="9476" width="12" bestFit="1" customWidth="1"/>
    <col min="9477" max="9477" width="13" customWidth="1"/>
    <col min="9728" max="9728" width="30.5703125" customWidth="1"/>
    <col min="9729" max="9730" width="15.5703125" customWidth="1"/>
    <col min="9731" max="9731" width="2.5703125" customWidth="1"/>
    <col min="9732" max="9732" width="12" bestFit="1" customWidth="1"/>
    <col min="9733" max="9733" width="13" customWidth="1"/>
    <col min="9984" max="9984" width="30.5703125" customWidth="1"/>
    <col min="9985" max="9986" width="15.5703125" customWidth="1"/>
    <col min="9987" max="9987" width="2.5703125" customWidth="1"/>
    <col min="9988" max="9988" width="12" bestFit="1" customWidth="1"/>
    <col min="9989" max="9989" width="13" customWidth="1"/>
    <col min="10240" max="10240" width="30.5703125" customWidth="1"/>
    <col min="10241" max="10242" width="15.5703125" customWidth="1"/>
    <col min="10243" max="10243" width="2.5703125" customWidth="1"/>
    <col min="10244" max="10244" width="12" bestFit="1" customWidth="1"/>
    <col min="10245" max="10245" width="13" customWidth="1"/>
    <col min="10496" max="10496" width="30.5703125" customWidth="1"/>
    <col min="10497" max="10498" width="15.5703125" customWidth="1"/>
    <col min="10499" max="10499" width="2.5703125" customWidth="1"/>
    <col min="10500" max="10500" width="12" bestFit="1" customWidth="1"/>
    <col min="10501" max="10501" width="13" customWidth="1"/>
    <col min="10752" max="10752" width="30.5703125" customWidth="1"/>
    <col min="10753" max="10754" width="15.5703125" customWidth="1"/>
    <col min="10755" max="10755" width="2.5703125" customWidth="1"/>
    <col min="10756" max="10756" width="12" bestFit="1" customWidth="1"/>
    <col min="10757" max="10757" width="13" customWidth="1"/>
    <col min="11008" max="11008" width="30.5703125" customWidth="1"/>
    <col min="11009" max="11010" width="15.5703125" customWidth="1"/>
    <col min="11011" max="11011" width="2.5703125" customWidth="1"/>
    <col min="11012" max="11012" width="12" bestFit="1" customWidth="1"/>
    <col min="11013" max="11013" width="13" customWidth="1"/>
    <col min="11264" max="11264" width="30.5703125" customWidth="1"/>
    <col min="11265" max="11266" width="15.5703125" customWidth="1"/>
    <col min="11267" max="11267" width="2.5703125" customWidth="1"/>
    <col min="11268" max="11268" width="12" bestFit="1" customWidth="1"/>
    <col min="11269" max="11269" width="13" customWidth="1"/>
    <col min="11520" max="11520" width="30.5703125" customWidth="1"/>
    <col min="11521" max="11522" width="15.5703125" customWidth="1"/>
    <col min="11523" max="11523" width="2.5703125" customWidth="1"/>
    <col min="11524" max="11524" width="12" bestFit="1" customWidth="1"/>
    <col min="11525" max="11525" width="13" customWidth="1"/>
    <col min="11776" max="11776" width="30.5703125" customWidth="1"/>
    <col min="11777" max="11778" width="15.5703125" customWidth="1"/>
    <col min="11779" max="11779" width="2.5703125" customWidth="1"/>
    <col min="11780" max="11780" width="12" bestFit="1" customWidth="1"/>
    <col min="11781" max="11781" width="13" customWidth="1"/>
    <col min="12032" max="12032" width="30.5703125" customWidth="1"/>
    <col min="12033" max="12034" width="15.5703125" customWidth="1"/>
    <col min="12035" max="12035" width="2.5703125" customWidth="1"/>
    <col min="12036" max="12036" width="12" bestFit="1" customWidth="1"/>
    <col min="12037" max="12037" width="13" customWidth="1"/>
    <col min="12288" max="12288" width="30.5703125" customWidth="1"/>
    <col min="12289" max="12290" width="15.5703125" customWidth="1"/>
    <col min="12291" max="12291" width="2.5703125" customWidth="1"/>
    <col min="12292" max="12292" width="12" bestFit="1" customWidth="1"/>
    <col min="12293" max="12293" width="13" customWidth="1"/>
    <col min="12544" max="12544" width="30.5703125" customWidth="1"/>
    <col min="12545" max="12546" width="15.5703125" customWidth="1"/>
    <col min="12547" max="12547" width="2.5703125" customWidth="1"/>
    <col min="12548" max="12548" width="12" bestFit="1" customWidth="1"/>
    <col min="12549" max="12549" width="13" customWidth="1"/>
    <col min="12800" max="12800" width="30.5703125" customWidth="1"/>
    <col min="12801" max="12802" width="15.5703125" customWidth="1"/>
    <col min="12803" max="12803" width="2.5703125" customWidth="1"/>
    <col min="12804" max="12804" width="12" bestFit="1" customWidth="1"/>
    <col min="12805" max="12805" width="13" customWidth="1"/>
    <col min="13056" max="13056" width="30.5703125" customWidth="1"/>
    <col min="13057" max="13058" width="15.5703125" customWidth="1"/>
    <col min="13059" max="13059" width="2.5703125" customWidth="1"/>
    <col min="13060" max="13060" width="12" bestFit="1" customWidth="1"/>
    <col min="13061" max="13061" width="13" customWidth="1"/>
    <col min="13312" max="13312" width="30.5703125" customWidth="1"/>
    <col min="13313" max="13314" width="15.5703125" customWidth="1"/>
    <col min="13315" max="13315" width="2.5703125" customWidth="1"/>
    <col min="13316" max="13316" width="12" bestFit="1" customWidth="1"/>
    <col min="13317" max="13317" width="13" customWidth="1"/>
    <col min="13568" max="13568" width="30.5703125" customWidth="1"/>
    <col min="13569" max="13570" width="15.5703125" customWidth="1"/>
    <col min="13571" max="13571" width="2.5703125" customWidth="1"/>
    <col min="13572" max="13572" width="12" bestFit="1" customWidth="1"/>
    <col min="13573" max="13573" width="13" customWidth="1"/>
    <col min="13824" max="13824" width="30.5703125" customWidth="1"/>
    <col min="13825" max="13826" width="15.5703125" customWidth="1"/>
    <col min="13827" max="13827" width="2.5703125" customWidth="1"/>
    <col min="13828" max="13828" width="12" bestFit="1" customWidth="1"/>
    <col min="13829" max="13829" width="13" customWidth="1"/>
    <col min="14080" max="14080" width="30.5703125" customWidth="1"/>
    <col min="14081" max="14082" width="15.5703125" customWidth="1"/>
    <col min="14083" max="14083" width="2.5703125" customWidth="1"/>
    <col min="14084" max="14084" width="12" bestFit="1" customWidth="1"/>
    <col min="14085" max="14085" width="13" customWidth="1"/>
    <col min="14336" max="14336" width="30.5703125" customWidth="1"/>
    <col min="14337" max="14338" width="15.5703125" customWidth="1"/>
    <col min="14339" max="14339" width="2.5703125" customWidth="1"/>
    <col min="14340" max="14340" width="12" bestFit="1" customWidth="1"/>
    <col min="14341" max="14341" width="13" customWidth="1"/>
    <col min="14592" max="14592" width="30.5703125" customWidth="1"/>
    <col min="14593" max="14594" width="15.5703125" customWidth="1"/>
    <col min="14595" max="14595" width="2.5703125" customWidth="1"/>
    <col min="14596" max="14596" width="12" bestFit="1" customWidth="1"/>
    <col min="14597" max="14597" width="13" customWidth="1"/>
    <col min="14848" max="14848" width="30.5703125" customWidth="1"/>
    <col min="14849" max="14850" width="15.5703125" customWidth="1"/>
    <col min="14851" max="14851" width="2.5703125" customWidth="1"/>
    <col min="14852" max="14852" width="12" bestFit="1" customWidth="1"/>
    <col min="14853" max="14853" width="13" customWidth="1"/>
    <col min="15104" max="15104" width="30.5703125" customWidth="1"/>
    <col min="15105" max="15106" width="15.5703125" customWidth="1"/>
    <col min="15107" max="15107" width="2.5703125" customWidth="1"/>
    <col min="15108" max="15108" width="12" bestFit="1" customWidth="1"/>
    <col min="15109" max="15109" width="13" customWidth="1"/>
    <col min="15360" max="15360" width="30.5703125" customWidth="1"/>
    <col min="15361" max="15362" width="15.5703125" customWidth="1"/>
    <col min="15363" max="15363" width="2.5703125" customWidth="1"/>
    <col min="15364" max="15364" width="12" bestFit="1" customWidth="1"/>
    <col min="15365" max="15365" width="13" customWidth="1"/>
    <col min="15616" max="15616" width="30.5703125" customWidth="1"/>
    <col min="15617" max="15618" width="15.5703125" customWidth="1"/>
    <col min="15619" max="15619" width="2.5703125" customWidth="1"/>
    <col min="15620" max="15620" width="12" bestFit="1" customWidth="1"/>
    <col min="15621" max="15621" width="13" customWidth="1"/>
    <col min="15872" max="15872" width="30.5703125" customWidth="1"/>
    <col min="15873" max="15874" width="15.5703125" customWidth="1"/>
    <col min="15875" max="15875" width="2.5703125" customWidth="1"/>
    <col min="15876" max="15876" width="12" bestFit="1" customWidth="1"/>
    <col min="15877" max="15877" width="13" customWidth="1"/>
    <col min="16128" max="16128" width="30.5703125" customWidth="1"/>
    <col min="16129" max="16130" width="15.5703125" customWidth="1"/>
    <col min="16131" max="16131" width="2.5703125" customWidth="1"/>
    <col min="16132" max="16132" width="12" bestFit="1" customWidth="1"/>
    <col min="16133" max="16133" width="13" customWidth="1"/>
  </cols>
  <sheetData>
    <row r="1" spans="1:8">
      <c r="A1" s="391" t="s">
        <v>34</v>
      </c>
      <c r="B1" s="392"/>
      <c r="C1" s="393"/>
    </row>
    <row r="2" spans="1:8">
      <c r="A2" s="397" t="s">
        <v>35</v>
      </c>
      <c r="B2" s="398"/>
      <c r="C2" s="399"/>
    </row>
    <row r="3" spans="1:8">
      <c r="A3" s="397" t="s">
        <v>39</v>
      </c>
      <c r="B3" s="398"/>
      <c r="C3" s="399"/>
    </row>
    <row r="4" spans="1:8">
      <c r="A4" s="605" t="s">
        <v>4</v>
      </c>
      <c r="B4" s="226"/>
      <c r="C4" s="323"/>
    </row>
    <row r="5" spans="1:8" ht="45.75" customHeight="1">
      <c r="A5" s="14" t="s">
        <v>31</v>
      </c>
      <c r="B5" s="606" t="s">
        <v>297</v>
      </c>
      <c r="C5" s="606" t="s">
        <v>301</v>
      </c>
    </row>
    <row r="6" spans="1:8" s="16" customFormat="1" ht="13.5" customHeight="1">
      <c r="A6" s="611" t="s">
        <v>7</v>
      </c>
      <c r="B6" s="808">
        <v>17.124294000000003</v>
      </c>
      <c r="C6" s="203">
        <v>31178.953167027194</v>
      </c>
      <c r="D6" s="55"/>
      <c r="E6" s="55"/>
      <c r="G6" s="129"/>
      <c r="H6" s="129"/>
    </row>
    <row r="7" spans="1:8" s="16" customFormat="1" ht="13.5" customHeight="1">
      <c r="A7" s="570" t="s">
        <v>8</v>
      </c>
      <c r="B7" s="808">
        <v>5.7721229999999997</v>
      </c>
      <c r="C7" s="203">
        <v>10509.557514681799</v>
      </c>
      <c r="D7" s="55"/>
      <c r="E7" s="55"/>
      <c r="G7" s="129"/>
      <c r="H7" s="129"/>
    </row>
    <row r="8" spans="1:8" s="16" customFormat="1" ht="13.5" customHeight="1">
      <c r="A8" s="570" t="s">
        <v>9</v>
      </c>
      <c r="B8" s="808">
        <v>18.947731000000001</v>
      </c>
      <c r="C8" s="203">
        <v>34498.964889906078</v>
      </c>
      <c r="D8" s="55"/>
      <c r="E8" s="55"/>
      <c r="G8" s="129"/>
      <c r="H8" s="129"/>
    </row>
    <row r="9" spans="1:8" s="16" customFormat="1" ht="13.5" customHeight="1">
      <c r="A9" s="570" t="s">
        <v>10</v>
      </c>
      <c r="B9" s="808">
        <v>2.614398</v>
      </c>
      <c r="C9" s="203">
        <v>4760.1491075760287</v>
      </c>
      <c r="D9" s="55"/>
      <c r="E9" s="55"/>
      <c r="G9" s="129"/>
      <c r="H9" s="129"/>
    </row>
    <row r="10" spans="1:8" s="16" customFormat="1" ht="13.5" customHeight="1">
      <c r="A10" s="570" t="s">
        <v>11</v>
      </c>
      <c r="B10" s="808">
        <v>1.403497</v>
      </c>
      <c r="C10" s="203">
        <v>2555.4085460727993</v>
      </c>
      <c r="D10" s="55"/>
      <c r="E10" s="55"/>
      <c r="G10" s="129"/>
      <c r="H10" s="129"/>
    </row>
    <row r="11" spans="1:8" s="16" customFormat="1" ht="13.5" customHeight="1">
      <c r="A11" s="570" t="s">
        <v>12</v>
      </c>
      <c r="B11" s="808">
        <v>0.68687599999999993</v>
      </c>
      <c r="C11" s="203">
        <v>1250.6252599701315</v>
      </c>
      <c r="D11" s="55"/>
      <c r="E11" s="55"/>
      <c r="G11" s="129"/>
      <c r="H11" s="129"/>
    </row>
    <row r="12" spans="1:8" s="16" customFormat="1" ht="13.5" customHeight="1">
      <c r="A12" s="570" t="s">
        <v>13</v>
      </c>
      <c r="B12" s="808">
        <v>3.2356700000000003</v>
      </c>
      <c r="C12" s="203">
        <v>5891.326287317589</v>
      </c>
      <c r="D12" s="55"/>
      <c r="E12" s="55"/>
      <c r="G12" s="129"/>
      <c r="H12" s="129"/>
    </row>
    <row r="13" spans="1:8" s="16" customFormat="1" ht="13.5" customHeight="1">
      <c r="A13" s="570" t="s">
        <v>14</v>
      </c>
      <c r="B13" s="808">
        <v>10.882567999999999</v>
      </c>
      <c r="C13" s="203">
        <v>19814.368873192012</v>
      </c>
      <c r="D13" s="55"/>
      <c r="E13" s="55"/>
      <c r="G13" s="129"/>
      <c r="H13" s="129"/>
    </row>
    <row r="14" spans="1:8" s="16" customFormat="1" ht="13.5" customHeight="1">
      <c r="A14" s="570" t="s">
        <v>15</v>
      </c>
      <c r="B14" s="808">
        <v>3.367092</v>
      </c>
      <c r="C14" s="203">
        <v>6130.6120869608931</v>
      </c>
      <c r="D14" s="55"/>
      <c r="E14" s="55"/>
      <c r="G14" s="129"/>
      <c r="H14" s="129"/>
    </row>
    <row r="15" spans="1:8" s="16" customFormat="1" ht="13.5" customHeight="1">
      <c r="A15" s="570" t="s">
        <v>16</v>
      </c>
      <c r="B15" s="808">
        <v>4.5635259999999995</v>
      </c>
      <c r="C15" s="203">
        <v>8309.0119470333138</v>
      </c>
      <c r="D15" s="55"/>
      <c r="E15" s="55"/>
      <c r="G15" s="129"/>
      <c r="H15" s="129"/>
    </row>
    <row r="16" spans="1:8" s="16" customFormat="1" ht="13.5" customHeight="1">
      <c r="A16" s="570" t="s">
        <v>17</v>
      </c>
      <c r="B16" s="808">
        <v>4.3550329999999997</v>
      </c>
      <c r="C16" s="203">
        <v>7929.3995973123283</v>
      </c>
      <c r="D16" s="55"/>
      <c r="E16" s="55"/>
      <c r="G16" s="129"/>
      <c r="H16" s="129"/>
    </row>
    <row r="17" spans="1:8" s="16" customFormat="1" ht="13.5" customHeight="1">
      <c r="A17" s="570" t="s">
        <v>18</v>
      </c>
      <c r="B17" s="808">
        <v>2.064832</v>
      </c>
      <c r="C17" s="203">
        <v>3759.5301871002143</v>
      </c>
      <c r="D17" s="55"/>
      <c r="E17" s="55"/>
      <c r="G17" s="129"/>
      <c r="H17" s="129"/>
    </row>
    <row r="18" spans="1:8" s="16" customFormat="1" ht="13.5" customHeight="1">
      <c r="A18" s="570" t="s">
        <v>19</v>
      </c>
      <c r="B18" s="808">
        <v>2.8136580000000002</v>
      </c>
      <c r="C18" s="203">
        <v>5122.9505292324102</v>
      </c>
      <c r="D18" s="55"/>
      <c r="E18" s="55"/>
      <c r="G18" s="129"/>
      <c r="H18" s="129"/>
    </row>
    <row r="19" spans="1:8" s="16" customFormat="1" ht="13.5" customHeight="1">
      <c r="A19" s="570" t="s">
        <v>20</v>
      </c>
      <c r="B19" s="808">
        <v>16.039973</v>
      </c>
      <c r="C19" s="203">
        <v>29204.6823633944</v>
      </c>
      <c r="D19" s="55"/>
      <c r="E19" s="55"/>
      <c r="G19" s="129"/>
      <c r="H19" s="129"/>
    </row>
    <row r="20" spans="1:8" s="16" customFormat="1" ht="13.5" customHeight="1">
      <c r="A20" s="570" t="s">
        <v>21</v>
      </c>
      <c r="B20" s="808">
        <v>6.1287289999999999</v>
      </c>
      <c r="C20" s="203">
        <v>11158.845699822799</v>
      </c>
      <c r="D20" s="55"/>
      <c r="E20" s="55"/>
      <c r="G20" s="129"/>
      <c r="H20" s="129"/>
    </row>
    <row r="21" spans="1:8" s="16" customFormat="1" ht="21" customHeight="1" thickBot="1">
      <c r="A21" s="608" t="s">
        <v>6</v>
      </c>
      <c r="B21" s="809">
        <f>SUM(B6:B20)</f>
        <v>100</v>
      </c>
      <c r="C21" s="19">
        <f>SUM(C6:C20)</f>
        <v>182074.38605659993</v>
      </c>
      <c r="E21" s="17"/>
      <c r="G21" s="129"/>
      <c r="H21" s="129"/>
    </row>
    <row r="22" spans="1:8" s="16" customFormat="1" ht="14.25" customHeight="1" thickTop="1">
      <c r="A22" s="488" t="s">
        <v>82</v>
      </c>
      <c r="B22" s="18"/>
      <c r="C22" s="807">
        <v>313921.35527</v>
      </c>
      <c r="D22" s="60"/>
      <c r="G22" s="129"/>
      <c r="H22" s="129"/>
    </row>
    <row r="23" spans="1:8" s="16" customFormat="1" ht="14.25" customHeight="1">
      <c r="A23" s="490" t="s">
        <v>300</v>
      </c>
      <c r="B23" s="18"/>
      <c r="C23" s="612">
        <v>182074.38605659999</v>
      </c>
      <c r="D23" s="60"/>
      <c r="G23" s="129"/>
      <c r="H23" s="129"/>
    </row>
    <row r="24" spans="1:8" s="16" customFormat="1" ht="14.25" customHeight="1">
      <c r="A24" s="491" t="s">
        <v>470</v>
      </c>
      <c r="B24" s="495"/>
      <c r="C24" s="610"/>
    </row>
    <row r="25" spans="1:8" s="16" customFormat="1"/>
    <row r="26" spans="1:8" s="16" customFormat="1"/>
    <row r="27" spans="1:8" s="16" customFormat="1"/>
    <row r="28" spans="1:8" s="16" customFormat="1"/>
    <row r="29" spans="1:8" s="16" customFormat="1"/>
    <row r="30" spans="1:8" s="16" customFormat="1"/>
    <row r="31" spans="1:8" s="16" customFormat="1"/>
    <row r="32" spans="1:8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  <row r="310" s="16" customFormat="1"/>
    <row r="311" s="16" customFormat="1"/>
    <row r="312" s="16" customFormat="1"/>
    <row r="313" s="16" customFormat="1"/>
    <row r="314" s="16" customFormat="1"/>
    <row r="315" s="16" customFormat="1"/>
    <row r="316" s="16" customFormat="1"/>
    <row r="317" s="16" customFormat="1"/>
    <row r="318" s="16" customFormat="1"/>
    <row r="319" s="16" customFormat="1"/>
    <row r="320" s="16" customFormat="1"/>
    <row r="321" s="16" customFormat="1"/>
    <row r="322" s="16" customFormat="1"/>
    <row r="323" s="16" customFormat="1"/>
    <row r="324" s="16" customFormat="1"/>
    <row r="325" s="16" customFormat="1"/>
    <row r="326" s="16" customFormat="1"/>
    <row r="327" s="16" customFormat="1"/>
    <row r="328" s="16" customFormat="1"/>
    <row r="329" s="16" customFormat="1"/>
    <row r="330" s="16" customFormat="1"/>
    <row r="331" s="16" customFormat="1"/>
    <row r="332" s="16" customFormat="1"/>
    <row r="333" s="16" customFormat="1"/>
    <row r="334" s="16" customFormat="1"/>
    <row r="335" s="16" customFormat="1"/>
    <row r="336" s="16" customFormat="1"/>
    <row r="337" s="16" customFormat="1"/>
    <row r="338" s="16" customFormat="1"/>
    <row r="339" s="16" customFormat="1"/>
    <row r="340" s="16" customFormat="1"/>
    <row r="341" s="16" customFormat="1"/>
    <row r="342" s="16" customFormat="1"/>
    <row r="343" s="16" customFormat="1"/>
    <row r="344" s="16" customFormat="1"/>
    <row r="345" s="16" customFormat="1"/>
    <row r="346" s="16" customFormat="1"/>
    <row r="347" s="16" customFormat="1"/>
    <row r="348" s="16" customFormat="1"/>
    <row r="349" s="16" customFormat="1"/>
    <row r="350" s="16" customFormat="1"/>
    <row r="351" s="16" customFormat="1"/>
    <row r="352" s="16" customFormat="1"/>
    <row r="353" s="16" customFormat="1"/>
    <row r="354" s="16" customFormat="1"/>
    <row r="355" s="16" customFormat="1"/>
    <row r="356" s="16" customFormat="1"/>
    <row r="357" s="16" customFormat="1"/>
    <row r="358" s="16" customFormat="1"/>
    <row r="359" s="16" customFormat="1"/>
    <row r="360" s="16" customFormat="1"/>
    <row r="361" s="16" customFormat="1"/>
    <row r="362" s="16" customFormat="1"/>
    <row r="363" s="16" customFormat="1"/>
    <row r="364" s="16" customFormat="1"/>
    <row r="365" s="16" customFormat="1"/>
    <row r="366" s="16" customFormat="1"/>
    <row r="367" s="16" customFormat="1"/>
    <row r="368" s="16" customFormat="1"/>
    <row r="369" s="16" customFormat="1"/>
    <row r="370" s="16" customFormat="1"/>
    <row r="371" s="16" customFormat="1"/>
    <row r="372" s="16" customFormat="1"/>
    <row r="373" s="16" customFormat="1"/>
    <row r="374" s="16" customFormat="1"/>
    <row r="375" s="16" customFormat="1"/>
    <row r="376" s="16" customFormat="1"/>
    <row r="377" s="16" customFormat="1"/>
    <row r="378" s="16" customFormat="1"/>
    <row r="379" s="16" customFormat="1"/>
    <row r="380" s="16" customFormat="1"/>
    <row r="381" s="16" customFormat="1"/>
    <row r="382" s="16" customFormat="1"/>
    <row r="383" s="16" customFormat="1"/>
    <row r="384" s="16" customFormat="1"/>
    <row r="385" s="16" customFormat="1"/>
    <row r="386" s="16" customFormat="1"/>
    <row r="387" s="16" customFormat="1"/>
    <row r="388" s="16" customFormat="1"/>
    <row r="389" s="16" customFormat="1"/>
    <row r="390" s="16" customFormat="1"/>
    <row r="391" s="16" customFormat="1"/>
    <row r="392" s="16" customFormat="1"/>
    <row r="393" s="16" customFormat="1"/>
    <row r="394" s="16" customFormat="1"/>
    <row r="395" s="16" customFormat="1"/>
    <row r="396" s="16" customFormat="1"/>
    <row r="397" s="16" customFormat="1"/>
    <row r="398" s="16" customFormat="1"/>
    <row r="399" s="16" customFormat="1"/>
    <row r="400" s="16" customFormat="1"/>
    <row r="401" s="16" customFormat="1"/>
    <row r="402" s="16" customFormat="1"/>
    <row r="403" s="16" customFormat="1"/>
    <row r="404" s="16" customFormat="1"/>
    <row r="405" s="16" customFormat="1"/>
    <row r="406" s="16" customFormat="1"/>
    <row r="407" s="16" customFormat="1"/>
    <row r="408" s="16" customFormat="1"/>
    <row r="409" s="16" customFormat="1"/>
    <row r="410" s="16" customFormat="1"/>
    <row r="411" s="16" customFormat="1"/>
    <row r="412" s="16" customFormat="1"/>
    <row r="413" s="16" customFormat="1"/>
    <row r="414" s="16" customFormat="1"/>
    <row r="415" s="16" customFormat="1"/>
    <row r="416" s="16" customFormat="1"/>
    <row r="417" s="16" customFormat="1"/>
    <row r="418" s="16" customFormat="1"/>
    <row r="419" s="16" customFormat="1"/>
    <row r="420" s="16" customFormat="1"/>
    <row r="421" s="16" customFormat="1"/>
    <row r="422" s="16" customFormat="1"/>
    <row r="423" s="16" customFormat="1"/>
    <row r="424" s="16" customFormat="1"/>
    <row r="425" s="16" customFormat="1"/>
    <row r="426" s="16" customFormat="1"/>
    <row r="427" s="16" customFormat="1"/>
    <row r="428" s="16" customFormat="1"/>
    <row r="429" s="16" customFormat="1"/>
    <row r="430" s="16" customFormat="1"/>
    <row r="431" s="16" customFormat="1"/>
    <row r="432" s="16" customFormat="1"/>
    <row r="433" s="16" customFormat="1"/>
    <row r="434" s="16" customFormat="1"/>
    <row r="435" s="16" customFormat="1"/>
    <row r="436" s="16" customFormat="1"/>
    <row r="437" s="16" customFormat="1"/>
    <row r="438" s="16" customFormat="1"/>
    <row r="439" s="16" customFormat="1"/>
    <row r="440" s="16" customFormat="1"/>
    <row r="441" s="16" customFormat="1"/>
    <row r="442" s="16" customFormat="1"/>
    <row r="443" s="16" customFormat="1"/>
    <row r="444" s="16" customFormat="1"/>
    <row r="445" s="16" customFormat="1"/>
    <row r="446" s="16" customFormat="1"/>
    <row r="447" s="16" customFormat="1"/>
    <row r="448" s="16" customFormat="1"/>
    <row r="449" s="16" customFormat="1"/>
    <row r="450" s="16" customFormat="1"/>
    <row r="451" s="16" customFormat="1"/>
    <row r="452" s="16" customFormat="1"/>
    <row r="453" s="16" customFormat="1"/>
    <row r="454" s="16" customFormat="1"/>
    <row r="455" s="16" customFormat="1"/>
    <row r="456" s="16" customFormat="1"/>
    <row r="457" s="16" customFormat="1"/>
    <row r="458" s="16" customFormat="1"/>
    <row r="459" s="16" customFormat="1"/>
    <row r="460" s="16" customFormat="1"/>
    <row r="461" s="16" customFormat="1"/>
    <row r="462" s="16" customFormat="1"/>
    <row r="463" s="16" customFormat="1"/>
    <row r="464" s="16" customFormat="1"/>
    <row r="465" s="16" customFormat="1"/>
    <row r="466" s="16" customFormat="1"/>
    <row r="467" s="16" customFormat="1"/>
    <row r="468" s="16" customFormat="1"/>
    <row r="469" s="16" customFormat="1"/>
    <row r="470" s="16" customFormat="1"/>
    <row r="471" s="16" customFormat="1"/>
    <row r="472" s="16" customFormat="1"/>
    <row r="473" s="16" customFormat="1"/>
    <row r="474" s="16" customFormat="1"/>
    <row r="475" s="16" customFormat="1"/>
    <row r="476" s="16" customFormat="1"/>
    <row r="477" s="16" customFormat="1"/>
    <row r="478" s="16" customFormat="1"/>
    <row r="479" s="16" customFormat="1"/>
    <row r="480" s="16" customFormat="1"/>
    <row r="481" s="16" customFormat="1"/>
    <row r="482" s="16" customFormat="1"/>
    <row r="483" s="16" customFormat="1"/>
    <row r="484" s="16" customFormat="1"/>
    <row r="485" s="16" customFormat="1"/>
    <row r="486" s="16" customFormat="1"/>
    <row r="487" s="16" customFormat="1"/>
    <row r="488" s="16" customFormat="1"/>
    <row r="489" s="16" customFormat="1"/>
    <row r="490" s="16" customFormat="1"/>
    <row r="491" s="16" customFormat="1"/>
    <row r="492" s="16" customFormat="1"/>
    <row r="493" s="16" customFormat="1"/>
    <row r="494" s="16" customFormat="1"/>
    <row r="495" s="16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2020-01-07T23:00:00+00:00</MinhacFechaInfo>
    <MinhacCategoriasGeneral xmlns="25d85ab0-3809-4eca-a8fb-a26131ff49e9">
      <Value>177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B4B4C823-E4B5-406C-9EC8-774D882C51F7}"/>
</file>

<file path=customXml/itemProps2.xml><?xml version="1.0" encoding="utf-8"?>
<ds:datastoreItem xmlns:ds="http://schemas.openxmlformats.org/officeDocument/2006/customXml" ds:itemID="{9CDD2509-7181-4A32-B9F2-0D2968256717}"/>
</file>

<file path=customXml/itemProps3.xml><?xml version="1.0" encoding="utf-8"?>
<ds:datastoreItem xmlns:ds="http://schemas.openxmlformats.org/officeDocument/2006/customXml" ds:itemID="{BBD2AB6C-2FD2-41F4-9275-D725BF369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49</vt:i4>
      </vt:variant>
    </vt:vector>
  </HeadingPairs>
  <TitlesOfParts>
    <vt:vector size="97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17.2'!Títulos_a_imprimir</vt:lpstr>
      <vt:lpstr>'Sec. I. Cuadro 17.2.2'!Títulos_a_imprimir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Haciendas autonómicas en cifras anexo. Año 2017 (accesible)</dc:title>
  <dc:creator/>
  <cp:lastModifiedBy/>
  <dcterms:created xsi:type="dcterms:W3CDTF">2023-02-24T12:01:10Z</dcterms:created>
  <dcterms:modified xsi:type="dcterms:W3CDTF">2023-02-24T13:26:03Z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